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ricket Performance\COMPETITIONS\SHIRES\GROUND ASSESSMENTS\"/>
    </mc:Choice>
  </mc:AlternateContent>
  <xr:revisionPtr revIDLastSave="0" documentId="13_ncr:1_{B1DF67F0-BB96-4F9D-BD7F-BE40F995DE18}" xr6:coauthVersionLast="47" xr6:coauthVersionMax="47" xr10:uidLastSave="{00000000-0000-0000-0000-000000000000}"/>
  <bookViews>
    <workbookView xWindow="-110" yWindow="-110" windowWidth="22780" windowHeight="14540" tabRatio="758" xr2:uid="{00000000-000D-0000-FFFF-FFFF00000000}"/>
  </bookViews>
  <sheets>
    <sheet name="Summary All Grounds" sheetId="5" r:id="rId1"/>
    <sheet name="Acron" sheetId="73" r:id="rId2"/>
    <sheet name="Airey" sheetId="20" r:id="rId3"/>
    <sheet name="Alan Davidson" sheetId="22" r:id="rId4"/>
    <sheet name="Alexandria" sheetId="98" r:id="rId5"/>
    <sheet name="Bexley" sheetId="4" r:id="rId6"/>
    <sheet name="Bark Huts" sheetId="75" r:id="rId7"/>
    <sheet name="Bland" sheetId="100" r:id="rId8"/>
    <sheet name="Charles McLaughlin" sheetId="89" r:id="rId9"/>
    <sheet name="Dave Tribolet" sheetId="71" r:id="rId10"/>
    <sheet name="Ern Holmes" sheetId="77" r:id="rId11"/>
    <sheet name="Epping" sheetId="32" r:id="rId12"/>
    <sheet name="Frank Gray" sheetId="21" r:id="rId13"/>
    <sheet name="Greenway 1" sheetId="69" r:id="rId14"/>
    <sheet name="Greenway 2" sheetId="19" r:id="rId15"/>
    <sheet name="George Parry" sheetId="9" r:id="rId16"/>
    <sheet name="Jubilee" sheetId="94" r:id="rId17"/>
    <sheet name="Kanebridge" sheetId="67" r:id="rId18"/>
    <sheet name="Koola Park" sheetId="101" r:id="rId19"/>
    <sheet name="Lance Hutchinson" sheetId="72" r:id="rId20"/>
    <sheet name="Lindfield" sheetId="65" r:id="rId21"/>
    <sheet name="Longueville" sheetId="79" r:id="rId22"/>
    <sheet name="Mike Wood" sheetId="109" r:id="rId23"/>
    <sheet name="North Epping" sheetId="78" r:id="rId24"/>
    <sheet name="Pennant Hills" sheetId="26" r:id="rId25"/>
    <sheet name="Ron Routley" sheetId="76" r:id="rId26"/>
    <sheet name="Roseville Chase" sheetId="25" r:id="rId27"/>
    <sheet name="Roseville Park" sheetId="70" r:id="rId28"/>
    <sheet name="Rothwell" sheetId="11" r:id="rId29"/>
    <sheet name="St Lukes" sheetId="102" r:id="rId30"/>
    <sheet name="Tantallon" sheetId="29" r:id="rId31"/>
    <sheet name="Weldon" sheetId="81" r:id="rId32"/>
    <sheet name="2021-22" sheetId="108" r:id="rId33"/>
    <sheet name="2020-21" sheetId="107" r:id="rId34"/>
    <sheet name="2019-20" sheetId="106" r:id="rId35"/>
    <sheet name="2018-19" sheetId="105" r:id="rId36"/>
    <sheet name="2016-17" sheetId="99" r:id="rId37"/>
    <sheet name="2015-16" sheetId="96" r:id="rId38"/>
    <sheet name="2014-15" sheetId="95" r:id="rId39"/>
    <sheet name="2013-14" sheetId="92" r:id="rId40"/>
    <sheet name="2012-13" sheetId="91" r:id="rId41"/>
    <sheet name="2011-12" sheetId="90" r:id="rId42"/>
    <sheet name="2010-11" sheetId="88" r:id="rId43"/>
    <sheet name="2009-10" sheetId="83" r:id="rId44"/>
    <sheet name="2008-09" sheetId="68" r:id="rId45"/>
  </sheets>
  <externalReferences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0" hidden="1">'Summary All Grounds'!$A$8:$I$8</definedName>
    <definedName name="_xlnm.Print_Area" localSheetId="5">Bexley!$A$1:$N$64</definedName>
    <definedName name="_xlnm.Print_Area" localSheetId="0">'Summary All Grounds'!$B$1:$AA$23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4" l="1"/>
  <c r="I22" i="25"/>
  <c r="I22" i="20"/>
  <c r="I22" i="78"/>
  <c r="I23" i="9"/>
  <c r="I22" i="65"/>
  <c r="I19" i="26"/>
  <c r="I19" i="29"/>
  <c r="I19" i="67"/>
  <c r="I19" i="69"/>
  <c r="I18" i="25"/>
  <c r="I19" i="11"/>
  <c r="I16" i="69" l="1"/>
  <c r="I16" i="11"/>
  <c r="I17" i="9"/>
  <c r="I16" i="29"/>
  <c r="I17" i="81"/>
  <c r="I16" i="65"/>
  <c r="I14" i="9"/>
  <c r="I14" i="20"/>
  <c r="I14" i="81"/>
  <c r="I14" i="78"/>
  <c r="I14" i="67"/>
  <c r="I14" i="26"/>
  <c r="I13" i="94" l="1"/>
  <c r="I13" i="4"/>
  <c r="I27" i="77" l="1"/>
  <c r="I27" i="89"/>
  <c r="I29" i="26"/>
  <c r="I22" i="73"/>
  <c r="I24" i="25"/>
  <c r="I25" i="9"/>
  <c r="I24" i="78"/>
  <c r="I19" i="22"/>
  <c r="I19" i="78"/>
  <c r="I21" i="29"/>
  <c r="I19" i="25"/>
  <c r="I20" i="29"/>
  <c r="I20" i="11"/>
  <c r="I19" i="20"/>
  <c r="I18" i="81"/>
  <c r="I17" i="26"/>
  <c r="I17" i="69"/>
  <c r="I17" i="67"/>
  <c r="I17" i="4"/>
  <c r="I16" i="94"/>
  <c r="C27" i="5"/>
  <c r="C21" i="5"/>
  <c r="I8" i="22"/>
  <c r="B32" i="109"/>
  <c r="G32" i="109" s="1"/>
  <c r="H31" i="109"/>
  <c r="G31" i="109"/>
  <c r="F31" i="109"/>
  <c r="E31" i="109"/>
  <c r="I29" i="109"/>
  <c r="I28" i="109"/>
  <c r="I27" i="109"/>
  <c r="I26" i="109"/>
  <c r="I25" i="109"/>
  <c r="I24" i="109"/>
  <c r="I23" i="109"/>
  <c r="I22" i="109"/>
  <c r="I21" i="109"/>
  <c r="I20" i="109"/>
  <c r="I19" i="109"/>
  <c r="I18" i="109"/>
  <c r="I17" i="109"/>
  <c r="I16" i="109"/>
  <c r="I15" i="109"/>
  <c r="I14" i="109"/>
  <c r="I13" i="109"/>
  <c r="I12" i="109"/>
  <c r="I11" i="109"/>
  <c r="I10" i="109"/>
  <c r="I9" i="109"/>
  <c r="I8" i="109"/>
  <c r="I7" i="109"/>
  <c r="I40" i="108"/>
  <c r="H40" i="108"/>
  <c r="G40" i="108"/>
  <c r="F40" i="108"/>
  <c r="E40" i="108"/>
  <c r="D40" i="108"/>
  <c r="C40" i="108"/>
  <c r="B40" i="108"/>
  <c r="I39" i="108"/>
  <c r="H39" i="108"/>
  <c r="G39" i="108"/>
  <c r="F39" i="108"/>
  <c r="E39" i="108"/>
  <c r="D39" i="108"/>
  <c r="C39" i="108"/>
  <c r="B39" i="108"/>
  <c r="I38" i="108"/>
  <c r="H38" i="108"/>
  <c r="G38" i="108"/>
  <c r="F38" i="108"/>
  <c r="E38" i="108"/>
  <c r="D38" i="108"/>
  <c r="C38" i="108"/>
  <c r="B38" i="108"/>
  <c r="I37" i="108"/>
  <c r="H37" i="108"/>
  <c r="G37" i="108"/>
  <c r="F37" i="108"/>
  <c r="E37" i="108"/>
  <c r="D37" i="108"/>
  <c r="C37" i="108"/>
  <c r="B37" i="108"/>
  <c r="I36" i="108"/>
  <c r="H36" i="108"/>
  <c r="G36" i="108"/>
  <c r="F36" i="108"/>
  <c r="E36" i="108"/>
  <c r="D36" i="108"/>
  <c r="C36" i="108"/>
  <c r="B36" i="108"/>
  <c r="I35" i="108"/>
  <c r="H35" i="108"/>
  <c r="G35" i="108"/>
  <c r="F35" i="108"/>
  <c r="E35" i="108"/>
  <c r="D35" i="108"/>
  <c r="C35" i="108"/>
  <c r="B35" i="108"/>
  <c r="I34" i="108"/>
  <c r="H34" i="108"/>
  <c r="G34" i="108"/>
  <c r="F34" i="108"/>
  <c r="E34" i="108"/>
  <c r="D34" i="108"/>
  <c r="C34" i="108"/>
  <c r="B34" i="108"/>
  <c r="I33" i="108"/>
  <c r="H33" i="108"/>
  <c r="G33" i="108"/>
  <c r="F33" i="108"/>
  <c r="E33" i="108"/>
  <c r="D33" i="108"/>
  <c r="C33" i="108"/>
  <c r="B33" i="108"/>
  <c r="I32" i="108"/>
  <c r="H32" i="108"/>
  <c r="G32" i="108"/>
  <c r="F32" i="108"/>
  <c r="E32" i="108"/>
  <c r="D32" i="108"/>
  <c r="C32" i="108"/>
  <c r="I31" i="108"/>
  <c r="H31" i="108"/>
  <c r="G31" i="108"/>
  <c r="F31" i="108"/>
  <c r="E31" i="108"/>
  <c r="D31" i="108"/>
  <c r="C31" i="108"/>
  <c r="B31" i="108"/>
  <c r="I30" i="108"/>
  <c r="H30" i="108"/>
  <c r="G30" i="108"/>
  <c r="F30" i="108"/>
  <c r="E30" i="108"/>
  <c r="D30" i="108"/>
  <c r="C30" i="108"/>
  <c r="B30" i="108"/>
  <c r="I29" i="108"/>
  <c r="H29" i="108"/>
  <c r="G29" i="108"/>
  <c r="F29" i="108"/>
  <c r="E29" i="108"/>
  <c r="D29" i="108"/>
  <c r="C29" i="108"/>
  <c r="B29" i="108"/>
  <c r="I28" i="108"/>
  <c r="H28" i="108"/>
  <c r="G28" i="108"/>
  <c r="F28" i="108"/>
  <c r="E28" i="108"/>
  <c r="D28" i="108"/>
  <c r="C28" i="108"/>
  <c r="B28" i="108"/>
  <c r="I27" i="108"/>
  <c r="H27" i="108"/>
  <c r="G27" i="108"/>
  <c r="F27" i="108"/>
  <c r="E27" i="108"/>
  <c r="D27" i="108"/>
  <c r="C27" i="108"/>
  <c r="B27" i="108"/>
  <c r="I26" i="108"/>
  <c r="H26" i="108"/>
  <c r="G26" i="108"/>
  <c r="F26" i="108"/>
  <c r="E26" i="108"/>
  <c r="D26" i="108"/>
  <c r="C26" i="108"/>
  <c r="B26" i="108"/>
  <c r="I25" i="108"/>
  <c r="H25" i="108"/>
  <c r="G25" i="108"/>
  <c r="F25" i="108"/>
  <c r="E25" i="108"/>
  <c r="D25" i="108"/>
  <c r="C25" i="108"/>
  <c r="B25" i="108"/>
  <c r="I22" i="108"/>
  <c r="H22" i="108"/>
  <c r="G22" i="108"/>
  <c r="F22" i="108"/>
  <c r="E22" i="108"/>
  <c r="D22" i="108"/>
  <c r="C22" i="108"/>
  <c r="B22" i="108"/>
  <c r="I21" i="108"/>
  <c r="H21" i="108"/>
  <c r="G21" i="108"/>
  <c r="F21" i="108"/>
  <c r="E21" i="108"/>
  <c r="D21" i="108"/>
  <c r="I20" i="108"/>
  <c r="H20" i="108"/>
  <c r="G20" i="108"/>
  <c r="F20" i="108"/>
  <c r="E20" i="108"/>
  <c r="D20" i="108"/>
  <c r="C20" i="108"/>
  <c r="B20" i="108"/>
  <c r="I19" i="108"/>
  <c r="H19" i="108"/>
  <c r="G19" i="108"/>
  <c r="F19" i="108"/>
  <c r="E19" i="108"/>
  <c r="D19" i="108"/>
  <c r="C19" i="108"/>
  <c r="B19" i="108"/>
  <c r="I18" i="108"/>
  <c r="H18" i="108"/>
  <c r="G18" i="108"/>
  <c r="F18" i="108"/>
  <c r="E18" i="108"/>
  <c r="D18" i="108"/>
  <c r="C18" i="108"/>
  <c r="B18" i="108"/>
  <c r="I17" i="108"/>
  <c r="H17" i="108"/>
  <c r="G17" i="108"/>
  <c r="F17" i="108"/>
  <c r="E17" i="108"/>
  <c r="D17" i="108"/>
  <c r="C17" i="108"/>
  <c r="B17" i="108"/>
  <c r="I16" i="108"/>
  <c r="H16" i="108"/>
  <c r="G16" i="108"/>
  <c r="F16" i="108"/>
  <c r="E16" i="108"/>
  <c r="D16" i="108"/>
  <c r="C16" i="108"/>
  <c r="B16" i="108"/>
  <c r="I15" i="108"/>
  <c r="H15" i="108"/>
  <c r="G15" i="108"/>
  <c r="F15" i="108"/>
  <c r="E15" i="108"/>
  <c r="D15" i="108"/>
  <c r="C15" i="108"/>
  <c r="B15" i="108"/>
  <c r="I14" i="108"/>
  <c r="H14" i="108"/>
  <c r="G14" i="108"/>
  <c r="F14" i="108"/>
  <c r="E14" i="108"/>
  <c r="D14" i="108"/>
  <c r="C14" i="108"/>
  <c r="B14" i="108"/>
  <c r="I13" i="108"/>
  <c r="H13" i="108"/>
  <c r="G13" i="108"/>
  <c r="F13" i="108"/>
  <c r="E13" i="108"/>
  <c r="D13" i="108"/>
  <c r="C13" i="108"/>
  <c r="B13" i="108"/>
  <c r="I12" i="108"/>
  <c r="H12" i="108"/>
  <c r="G12" i="108"/>
  <c r="F12" i="108"/>
  <c r="E12" i="108"/>
  <c r="D12" i="108"/>
  <c r="C12" i="108"/>
  <c r="B12" i="108"/>
  <c r="I11" i="108"/>
  <c r="H11" i="108"/>
  <c r="G11" i="108"/>
  <c r="F11" i="108"/>
  <c r="E11" i="108"/>
  <c r="D11" i="108"/>
  <c r="C11" i="108"/>
  <c r="B11" i="108"/>
  <c r="I10" i="108"/>
  <c r="H10" i="108"/>
  <c r="G10" i="108"/>
  <c r="F10" i="108"/>
  <c r="E10" i="108"/>
  <c r="D10" i="108"/>
  <c r="C10" i="108"/>
  <c r="B10" i="108"/>
  <c r="I9" i="108"/>
  <c r="H9" i="108"/>
  <c r="G9" i="108"/>
  <c r="F9" i="108"/>
  <c r="E9" i="108"/>
  <c r="D9" i="108"/>
  <c r="C9" i="108"/>
  <c r="B9" i="108"/>
  <c r="D6" i="108"/>
  <c r="I29" i="81"/>
  <c r="I28" i="81"/>
  <c r="I27" i="81"/>
  <c r="I26" i="81"/>
  <c r="I25" i="81"/>
  <c r="I24" i="81"/>
  <c r="I23" i="81"/>
  <c r="I22" i="81"/>
  <c r="I21" i="81"/>
  <c r="I20" i="81"/>
  <c r="I19" i="81"/>
  <c r="I16" i="81"/>
  <c r="I15" i="81"/>
  <c r="I13" i="81"/>
  <c r="I12" i="81"/>
  <c r="I11" i="81"/>
  <c r="I10" i="81"/>
  <c r="I9" i="81"/>
  <c r="I8" i="81"/>
  <c r="I7" i="81"/>
  <c r="I30" i="29"/>
  <c r="I29" i="29"/>
  <c r="I28" i="29"/>
  <c r="I27" i="29"/>
  <c r="I26" i="29"/>
  <c r="I25" i="29"/>
  <c r="I24" i="29"/>
  <c r="I23" i="29"/>
  <c r="I22" i="29"/>
  <c r="I18" i="29"/>
  <c r="I17" i="29"/>
  <c r="I15" i="29"/>
  <c r="I14" i="29"/>
  <c r="I13" i="29"/>
  <c r="I12" i="29"/>
  <c r="I11" i="29"/>
  <c r="I10" i="29"/>
  <c r="I9" i="29"/>
  <c r="I8" i="29"/>
  <c r="I7" i="29"/>
  <c r="I29" i="11"/>
  <c r="I28" i="11"/>
  <c r="I27" i="11"/>
  <c r="I26" i="11"/>
  <c r="I25" i="11"/>
  <c r="I24" i="11"/>
  <c r="I23" i="11"/>
  <c r="I22" i="11"/>
  <c r="I21" i="11"/>
  <c r="I18" i="11"/>
  <c r="I17" i="11"/>
  <c r="I15" i="11"/>
  <c r="I14" i="11"/>
  <c r="I13" i="11"/>
  <c r="I12" i="11"/>
  <c r="I11" i="11"/>
  <c r="I10" i="11"/>
  <c r="I9" i="11"/>
  <c r="I8" i="11"/>
  <c r="I7" i="11"/>
  <c r="I27" i="70"/>
  <c r="I26" i="70"/>
  <c r="I25" i="70"/>
  <c r="I24" i="70"/>
  <c r="I23" i="70"/>
  <c r="I22" i="70"/>
  <c r="I21" i="70"/>
  <c r="I20" i="70"/>
  <c r="I19" i="70"/>
  <c r="I18" i="70"/>
  <c r="I17" i="70"/>
  <c r="I16" i="70"/>
  <c r="I15" i="70"/>
  <c r="I14" i="70"/>
  <c r="I13" i="70"/>
  <c r="I12" i="70"/>
  <c r="I11" i="70"/>
  <c r="I10" i="70"/>
  <c r="I9" i="70"/>
  <c r="I8" i="70"/>
  <c r="I7" i="70"/>
  <c r="I30" i="25"/>
  <c r="I29" i="25"/>
  <c r="I28" i="25"/>
  <c r="I27" i="25"/>
  <c r="I26" i="25"/>
  <c r="I25" i="25"/>
  <c r="I23" i="25"/>
  <c r="I21" i="25"/>
  <c r="I20" i="25"/>
  <c r="I17" i="25"/>
  <c r="I16" i="25"/>
  <c r="I15" i="25"/>
  <c r="I14" i="25"/>
  <c r="I13" i="25"/>
  <c r="I12" i="25"/>
  <c r="I11" i="25"/>
  <c r="I10" i="25"/>
  <c r="I9" i="25"/>
  <c r="I8" i="25"/>
  <c r="I7" i="25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9" i="76"/>
  <c r="I8" i="76"/>
  <c r="I7" i="76"/>
  <c r="I28" i="26"/>
  <c r="I27" i="26"/>
  <c r="I26" i="26"/>
  <c r="I25" i="26"/>
  <c r="I24" i="26"/>
  <c r="I23" i="26"/>
  <c r="I22" i="26"/>
  <c r="I21" i="26"/>
  <c r="I20" i="26"/>
  <c r="I18" i="26"/>
  <c r="I16" i="26"/>
  <c r="I15" i="26"/>
  <c r="I13" i="26"/>
  <c r="I12" i="26"/>
  <c r="I11" i="26"/>
  <c r="I10" i="26"/>
  <c r="I9" i="26"/>
  <c r="I8" i="26"/>
  <c r="I7" i="26"/>
  <c r="I30" i="78"/>
  <c r="I29" i="78"/>
  <c r="I28" i="78"/>
  <c r="I27" i="78"/>
  <c r="I26" i="78"/>
  <c r="I25" i="78"/>
  <c r="I23" i="78"/>
  <c r="I21" i="78"/>
  <c r="I20" i="78"/>
  <c r="I18" i="78"/>
  <c r="I17" i="78"/>
  <c r="I16" i="78"/>
  <c r="I15" i="78"/>
  <c r="I13" i="78"/>
  <c r="I12" i="78"/>
  <c r="I11" i="78"/>
  <c r="I10" i="78"/>
  <c r="I9" i="78"/>
  <c r="I8" i="78"/>
  <c r="I7" i="78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4" i="79"/>
  <c r="I13" i="79"/>
  <c r="I12" i="79"/>
  <c r="I11" i="79"/>
  <c r="I10" i="79"/>
  <c r="I9" i="79"/>
  <c r="I8" i="79"/>
  <c r="I7" i="79"/>
  <c r="I29" i="65"/>
  <c r="I28" i="65"/>
  <c r="I27" i="65"/>
  <c r="I26" i="65"/>
  <c r="I25" i="65"/>
  <c r="I24" i="65"/>
  <c r="I23" i="65"/>
  <c r="I21" i="65"/>
  <c r="I20" i="65"/>
  <c r="I19" i="65"/>
  <c r="I18" i="65"/>
  <c r="I17" i="65"/>
  <c r="I15" i="65"/>
  <c r="I14" i="65"/>
  <c r="I13" i="65"/>
  <c r="I12" i="65"/>
  <c r="I11" i="65"/>
  <c r="I10" i="65"/>
  <c r="I9" i="65"/>
  <c r="I8" i="65"/>
  <c r="I7" i="65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27" i="101"/>
  <c r="I26" i="101"/>
  <c r="I25" i="101"/>
  <c r="I24" i="101"/>
  <c r="I23" i="101"/>
  <c r="I22" i="101"/>
  <c r="I21" i="101"/>
  <c r="I20" i="101"/>
  <c r="I19" i="101"/>
  <c r="I18" i="101"/>
  <c r="I17" i="101"/>
  <c r="I16" i="101"/>
  <c r="I15" i="101"/>
  <c r="I14" i="101"/>
  <c r="I13" i="101"/>
  <c r="I12" i="101"/>
  <c r="I11" i="101"/>
  <c r="I10" i="101"/>
  <c r="I9" i="101"/>
  <c r="I8" i="101"/>
  <c r="I7" i="101"/>
  <c r="I29" i="67"/>
  <c r="I28" i="67"/>
  <c r="I27" i="67"/>
  <c r="I26" i="67"/>
  <c r="I25" i="67"/>
  <c r="I24" i="67"/>
  <c r="I23" i="67"/>
  <c r="I22" i="67"/>
  <c r="I21" i="67"/>
  <c r="I20" i="67"/>
  <c r="I18" i="67"/>
  <c r="I16" i="67"/>
  <c r="I15" i="67"/>
  <c r="I13" i="67"/>
  <c r="I12" i="67"/>
  <c r="I11" i="67"/>
  <c r="I10" i="67"/>
  <c r="I9" i="67"/>
  <c r="I8" i="67"/>
  <c r="I7" i="67"/>
  <c r="I28" i="94"/>
  <c r="I27" i="94"/>
  <c r="I26" i="94"/>
  <c r="I25" i="94"/>
  <c r="I24" i="94"/>
  <c r="I23" i="94"/>
  <c r="I22" i="94"/>
  <c r="I21" i="94"/>
  <c r="I20" i="94"/>
  <c r="I19" i="94"/>
  <c r="I18" i="94"/>
  <c r="I17" i="94"/>
  <c r="I15" i="94"/>
  <c r="I14" i="94"/>
  <c r="I12" i="94"/>
  <c r="I11" i="94"/>
  <c r="I10" i="94"/>
  <c r="I9" i="94"/>
  <c r="I8" i="94"/>
  <c r="I7" i="94"/>
  <c r="I31" i="9"/>
  <c r="I30" i="9"/>
  <c r="I29" i="9"/>
  <c r="I28" i="9"/>
  <c r="I27" i="9"/>
  <c r="I26" i="9"/>
  <c r="I24" i="9"/>
  <c r="I22" i="9"/>
  <c r="I21" i="9"/>
  <c r="I20" i="9"/>
  <c r="I19" i="9"/>
  <c r="I18" i="9"/>
  <c r="I16" i="9"/>
  <c r="I15" i="9"/>
  <c r="I13" i="9"/>
  <c r="I12" i="9"/>
  <c r="I11" i="9"/>
  <c r="I10" i="9"/>
  <c r="I9" i="9"/>
  <c r="I8" i="9"/>
  <c r="I7" i="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30" i="69"/>
  <c r="I29" i="69"/>
  <c r="I28" i="69"/>
  <c r="I27" i="69"/>
  <c r="I26" i="69"/>
  <c r="I25" i="69"/>
  <c r="I24" i="69"/>
  <c r="I23" i="69"/>
  <c r="I22" i="69"/>
  <c r="I21" i="69"/>
  <c r="I20" i="69"/>
  <c r="I18" i="69"/>
  <c r="I15" i="69"/>
  <c r="I14" i="69"/>
  <c r="I13" i="69"/>
  <c r="I12" i="69"/>
  <c r="I11" i="69"/>
  <c r="I10" i="69"/>
  <c r="I9" i="69"/>
  <c r="I8" i="69"/>
  <c r="I7" i="69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26" i="77"/>
  <c r="I25" i="77"/>
  <c r="I24" i="77"/>
  <c r="I23" i="77"/>
  <c r="I22" i="77"/>
  <c r="I21" i="77"/>
  <c r="I20" i="77"/>
  <c r="I19" i="77"/>
  <c r="I18" i="77"/>
  <c r="I17" i="77"/>
  <c r="I16" i="77"/>
  <c r="I15" i="77"/>
  <c r="I14" i="77"/>
  <c r="I13" i="77"/>
  <c r="I12" i="77"/>
  <c r="I11" i="77"/>
  <c r="I10" i="77"/>
  <c r="I9" i="77"/>
  <c r="I8" i="77"/>
  <c r="I7" i="77"/>
  <c r="I27" i="71"/>
  <c r="I26" i="71"/>
  <c r="I25" i="71"/>
  <c r="I24" i="71"/>
  <c r="I23" i="71"/>
  <c r="I22" i="71"/>
  <c r="I21" i="71"/>
  <c r="I20" i="71"/>
  <c r="I19" i="71"/>
  <c r="I18" i="71"/>
  <c r="I17" i="71"/>
  <c r="I16" i="71"/>
  <c r="I15" i="71"/>
  <c r="I14" i="71"/>
  <c r="I13" i="71"/>
  <c r="I12" i="71"/>
  <c r="I11" i="71"/>
  <c r="I10" i="71"/>
  <c r="I9" i="71"/>
  <c r="I8" i="71"/>
  <c r="I7" i="71"/>
  <c r="I26" i="89"/>
  <c r="I25" i="89"/>
  <c r="I24" i="89"/>
  <c r="I23" i="89"/>
  <c r="I22" i="89"/>
  <c r="I21" i="89"/>
  <c r="I20" i="89"/>
  <c r="I19" i="89"/>
  <c r="I18" i="89"/>
  <c r="I17" i="89"/>
  <c r="I16" i="89"/>
  <c r="I15" i="89"/>
  <c r="I14" i="89"/>
  <c r="I13" i="89"/>
  <c r="I12" i="89"/>
  <c r="I11" i="89"/>
  <c r="I10" i="89"/>
  <c r="I9" i="89"/>
  <c r="I8" i="89"/>
  <c r="I7" i="89"/>
  <c r="I27" i="100"/>
  <c r="I26" i="100"/>
  <c r="I25" i="100"/>
  <c r="I24" i="100"/>
  <c r="I23" i="100"/>
  <c r="I22" i="100"/>
  <c r="I21" i="100"/>
  <c r="I20" i="100"/>
  <c r="I19" i="100"/>
  <c r="I18" i="100"/>
  <c r="I17" i="100"/>
  <c r="I16" i="100"/>
  <c r="I15" i="100"/>
  <c r="I14" i="100"/>
  <c r="I13" i="100"/>
  <c r="I12" i="100"/>
  <c r="I11" i="100"/>
  <c r="I10" i="100"/>
  <c r="I9" i="100"/>
  <c r="I8" i="100"/>
  <c r="I7" i="100"/>
  <c r="I27" i="75"/>
  <c r="I26" i="75"/>
  <c r="I25" i="75"/>
  <c r="I24" i="75"/>
  <c r="I23" i="75"/>
  <c r="I22" i="75"/>
  <c r="I21" i="75"/>
  <c r="I20" i="75"/>
  <c r="I19" i="75"/>
  <c r="I18" i="75"/>
  <c r="I17" i="75"/>
  <c r="I16" i="75"/>
  <c r="I15" i="75"/>
  <c r="I14" i="75"/>
  <c r="I13" i="75"/>
  <c r="I12" i="75"/>
  <c r="I11" i="75"/>
  <c r="I10" i="75"/>
  <c r="I9" i="75"/>
  <c r="I8" i="75"/>
  <c r="I7" i="75"/>
  <c r="I29" i="4"/>
  <c r="I28" i="4"/>
  <c r="I27" i="4"/>
  <c r="I26" i="4"/>
  <c r="I25" i="4"/>
  <c r="I24" i="4"/>
  <c r="I23" i="4"/>
  <c r="I21" i="4"/>
  <c r="I20" i="4"/>
  <c r="I19" i="4"/>
  <c r="I18" i="4"/>
  <c r="I16" i="4"/>
  <c r="I15" i="4"/>
  <c r="I14" i="4"/>
  <c r="I12" i="4"/>
  <c r="I11" i="4"/>
  <c r="I10" i="4"/>
  <c r="I9" i="4"/>
  <c r="I8" i="4"/>
  <c r="I7" i="4"/>
  <c r="I27" i="22"/>
  <c r="I26" i="22"/>
  <c r="I25" i="22"/>
  <c r="I24" i="22"/>
  <c r="I23" i="22"/>
  <c r="I22" i="22"/>
  <c r="I21" i="22"/>
  <c r="I20" i="22"/>
  <c r="I18" i="22"/>
  <c r="I17" i="22"/>
  <c r="I16" i="22"/>
  <c r="I15" i="22"/>
  <c r="I14" i="22"/>
  <c r="I13" i="22"/>
  <c r="I12" i="22"/>
  <c r="I11" i="22"/>
  <c r="I10" i="22"/>
  <c r="I9" i="22"/>
  <c r="I7" i="22"/>
  <c r="I29" i="20"/>
  <c r="I28" i="20"/>
  <c r="I27" i="20"/>
  <c r="I26" i="20"/>
  <c r="I25" i="20"/>
  <c r="I24" i="20"/>
  <c r="I23" i="20"/>
  <c r="I21" i="20"/>
  <c r="I20" i="20"/>
  <c r="I18" i="20"/>
  <c r="I17" i="20"/>
  <c r="I16" i="20"/>
  <c r="I15" i="20"/>
  <c r="I13" i="20"/>
  <c r="I12" i="20"/>
  <c r="I11" i="20"/>
  <c r="I10" i="20"/>
  <c r="I9" i="20"/>
  <c r="I8" i="20"/>
  <c r="I7" i="20"/>
  <c r="B17" i="5"/>
  <c r="I39" i="107"/>
  <c r="H39" i="107"/>
  <c r="G39" i="107"/>
  <c r="F39" i="107"/>
  <c r="E39" i="107"/>
  <c r="D39" i="107"/>
  <c r="C39" i="107"/>
  <c r="B39" i="107"/>
  <c r="I38" i="107"/>
  <c r="H38" i="107"/>
  <c r="G38" i="107"/>
  <c r="F38" i="107"/>
  <c r="E38" i="107"/>
  <c r="D38" i="107"/>
  <c r="C38" i="107"/>
  <c r="B38" i="107"/>
  <c r="I37" i="107"/>
  <c r="H37" i="107"/>
  <c r="G37" i="107"/>
  <c r="F37" i="107"/>
  <c r="E37" i="107"/>
  <c r="D37" i="107"/>
  <c r="C37" i="107"/>
  <c r="B37" i="107"/>
  <c r="I36" i="107"/>
  <c r="H36" i="107"/>
  <c r="G36" i="107"/>
  <c r="F36" i="107"/>
  <c r="E36" i="107"/>
  <c r="D36" i="107"/>
  <c r="C36" i="107"/>
  <c r="B36" i="107"/>
  <c r="I35" i="107"/>
  <c r="H35" i="107"/>
  <c r="G35" i="107"/>
  <c r="F35" i="107"/>
  <c r="E35" i="107"/>
  <c r="D35" i="107"/>
  <c r="C35" i="107"/>
  <c r="B35" i="107"/>
  <c r="I34" i="107"/>
  <c r="H34" i="107"/>
  <c r="G34" i="107"/>
  <c r="F34" i="107"/>
  <c r="E34" i="107"/>
  <c r="D34" i="107"/>
  <c r="C34" i="107"/>
  <c r="B34" i="107"/>
  <c r="I33" i="107"/>
  <c r="H33" i="107"/>
  <c r="G33" i="107"/>
  <c r="F33" i="107"/>
  <c r="E33" i="107"/>
  <c r="D33" i="107"/>
  <c r="C33" i="107"/>
  <c r="B33" i="107"/>
  <c r="I32" i="107"/>
  <c r="H32" i="107"/>
  <c r="G32" i="107"/>
  <c r="F32" i="107"/>
  <c r="E32" i="107"/>
  <c r="D32" i="107"/>
  <c r="C32" i="107"/>
  <c r="B32" i="107"/>
  <c r="I31" i="107"/>
  <c r="H31" i="107"/>
  <c r="G31" i="107"/>
  <c r="F31" i="107"/>
  <c r="E31" i="107"/>
  <c r="D31" i="107"/>
  <c r="C31" i="107"/>
  <c r="B31" i="107"/>
  <c r="I30" i="107"/>
  <c r="H30" i="107"/>
  <c r="G30" i="107"/>
  <c r="F30" i="107"/>
  <c r="E30" i="107"/>
  <c r="D30" i="107"/>
  <c r="C30" i="107"/>
  <c r="B30" i="107"/>
  <c r="I29" i="107"/>
  <c r="H29" i="107"/>
  <c r="G29" i="107"/>
  <c r="F29" i="107"/>
  <c r="E29" i="107"/>
  <c r="D29" i="107"/>
  <c r="C29" i="107"/>
  <c r="B29" i="107"/>
  <c r="I28" i="107"/>
  <c r="H28" i="107"/>
  <c r="G28" i="107"/>
  <c r="F28" i="107"/>
  <c r="E28" i="107"/>
  <c r="D28" i="107"/>
  <c r="C28" i="107"/>
  <c r="B28" i="107"/>
  <c r="I27" i="107"/>
  <c r="H27" i="107"/>
  <c r="G27" i="107"/>
  <c r="F27" i="107"/>
  <c r="E27" i="107"/>
  <c r="D27" i="107"/>
  <c r="C27" i="107"/>
  <c r="B27" i="107"/>
  <c r="I26" i="107"/>
  <c r="H26" i="107"/>
  <c r="G26" i="107"/>
  <c r="F26" i="107"/>
  <c r="E26" i="107"/>
  <c r="D26" i="107"/>
  <c r="C26" i="107"/>
  <c r="B26" i="107"/>
  <c r="I25" i="107"/>
  <c r="H25" i="107"/>
  <c r="G25" i="107"/>
  <c r="F25" i="107"/>
  <c r="E25" i="107"/>
  <c r="D25" i="107"/>
  <c r="C25" i="107"/>
  <c r="I24" i="107"/>
  <c r="H24" i="107"/>
  <c r="G24" i="107"/>
  <c r="F24" i="107"/>
  <c r="E24" i="107"/>
  <c r="D24" i="107"/>
  <c r="C24" i="107"/>
  <c r="B24" i="107"/>
  <c r="I21" i="107"/>
  <c r="H21" i="107"/>
  <c r="G21" i="107"/>
  <c r="F21" i="107"/>
  <c r="E21" i="107"/>
  <c r="D21" i="107"/>
  <c r="C21" i="107"/>
  <c r="B21" i="107"/>
  <c r="I20" i="107"/>
  <c r="H20" i="107"/>
  <c r="G20" i="107"/>
  <c r="F20" i="107"/>
  <c r="E20" i="107"/>
  <c r="D20" i="107"/>
  <c r="C20" i="107"/>
  <c r="B20" i="107"/>
  <c r="I19" i="107"/>
  <c r="H19" i="107"/>
  <c r="G19" i="107"/>
  <c r="F19" i="107"/>
  <c r="E19" i="107"/>
  <c r="D19" i="107"/>
  <c r="C19" i="107"/>
  <c r="B19" i="107"/>
  <c r="I18" i="107"/>
  <c r="H18" i="107"/>
  <c r="G18" i="107"/>
  <c r="F18" i="107"/>
  <c r="E18" i="107"/>
  <c r="D18" i="107"/>
  <c r="C18" i="107"/>
  <c r="B18" i="107"/>
  <c r="I17" i="107"/>
  <c r="H17" i="107"/>
  <c r="G17" i="107"/>
  <c r="F17" i="107"/>
  <c r="E17" i="107"/>
  <c r="D17" i="107"/>
  <c r="C17" i="107"/>
  <c r="B17" i="107"/>
  <c r="I16" i="107"/>
  <c r="H16" i="107"/>
  <c r="G16" i="107"/>
  <c r="F16" i="107"/>
  <c r="E16" i="107"/>
  <c r="D16" i="107"/>
  <c r="C16" i="107"/>
  <c r="B16" i="107"/>
  <c r="I15" i="107"/>
  <c r="H15" i="107"/>
  <c r="G15" i="107"/>
  <c r="F15" i="107"/>
  <c r="E15" i="107"/>
  <c r="D15" i="107"/>
  <c r="C15" i="107"/>
  <c r="B15" i="107"/>
  <c r="I14" i="107"/>
  <c r="H14" i="107"/>
  <c r="G14" i="107"/>
  <c r="F14" i="107"/>
  <c r="E14" i="107"/>
  <c r="D14" i="107"/>
  <c r="C14" i="107"/>
  <c r="B14" i="107"/>
  <c r="I13" i="107"/>
  <c r="H13" i="107"/>
  <c r="G13" i="107"/>
  <c r="F13" i="107"/>
  <c r="E13" i="107"/>
  <c r="D13" i="107"/>
  <c r="C13" i="107"/>
  <c r="B13" i="107"/>
  <c r="I12" i="107"/>
  <c r="H12" i="107"/>
  <c r="G12" i="107"/>
  <c r="F12" i="107"/>
  <c r="E12" i="107"/>
  <c r="D12" i="107"/>
  <c r="C12" i="107"/>
  <c r="B12" i="107"/>
  <c r="I11" i="107"/>
  <c r="H11" i="107"/>
  <c r="G11" i="107"/>
  <c r="F11" i="107"/>
  <c r="E11" i="107"/>
  <c r="D11" i="107"/>
  <c r="C11" i="107"/>
  <c r="B11" i="107"/>
  <c r="I10" i="107"/>
  <c r="H10" i="107"/>
  <c r="G10" i="107"/>
  <c r="F10" i="107"/>
  <c r="E10" i="107"/>
  <c r="D10" i="107"/>
  <c r="C10" i="107"/>
  <c r="B10" i="107"/>
  <c r="I9" i="107"/>
  <c r="H9" i="107"/>
  <c r="G9" i="107"/>
  <c r="F9" i="107"/>
  <c r="E9" i="107"/>
  <c r="D9" i="107"/>
  <c r="C9" i="107"/>
  <c r="B9" i="107"/>
  <c r="D6" i="107"/>
  <c r="B32" i="100"/>
  <c r="G32" i="100" s="1"/>
  <c r="F32" i="100"/>
  <c r="H31" i="100"/>
  <c r="G31" i="100"/>
  <c r="G33" i="100" s="1"/>
  <c r="F31" i="100"/>
  <c r="F33" i="100" s="1"/>
  <c r="E31" i="100"/>
  <c r="I29" i="100"/>
  <c r="I28" i="100"/>
  <c r="C28" i="5"/>
  <c r="B32" i="101"/>
  <c r="E32" i="101" s="1"/>
  <c r="E28" i="5" s="1"/>
  <c r="H31" i="101"/>
  <c r="G31" i="101"/>
  <c r="F31" i="101"/>
  <c r="E31" i="101"/>
  <c r="I29" i="101"/>
  <c r="I28" i="101"/>
  <c r="B32" i="102"/>
  <c r="H32" i="102" s="1"/>
  <c r="E32" i="102"/>
  <c r="H31" i="102"/>
  <c r="G31" i="102"/>
  <c r="F31" i="102"/>
  <c r="E31" i="102"/>
  <c r="I29" i="102"/>
  <c r="I28" i="102"/>
  <c r="I27" i="102"/>
  <c r="I26" i="102"/>
  <c r="I25" i="102"/>
  <c r="I24" i="102"/>
  <c r="I23" i="102"/>
  <c r="I22" i="102"/>
  <c r="I21" i="102"/>
  <c r="I20" i="102"/>
  <c r="I19" i="102"/>
  <c r="I18" i="102"/>
  <c r="I17" i="102"/>
  <c r="I16" i="102"/>
  <c r="I15" i="102"/>
  <c r="I14" i="102"/>
  <c r="I13" i="102"/>
  <c r="I12" i="102"/>
  <c r="I11" i="102"/>
  <c r="I10" i="102"/>
  <c r="I9" i="102"/>
  <c r="I8" i="102"/>
  <c r="I7" i="102"/>
  <c r="B37" i="81"/>
  <c r="G37" i="81" s="1"/>
  <c r="H36" i="81"/>
  <c r="G36" i="81"/>
  <c r="F36" i="81"/>
  <c r="E36" i="81"/>
  <c r="I34" i="81"/>
  <c r="I33" i="81"/>
  <c r="I32" i="81"/>
  <c r="I31" i="81"/>
  <c r="I30" i="81"/>
  <c r="B37" i="29"/>
  <c r="G37" i="29" s="1"/>
  <c r="H36" i="29"/>
  <c r="G36" i="29"/>
  <c r="F36" i="29"/>
  <c r="E36" i="29"/>
  <c r="I34" i="29"/>
  <c r="I33" i="29"/>
  <c r="I32" i="29"/>
  <c r="I31" i="29"/>
  <c r="B35" i="11"/>
  <c r="E13" i="5" s="1"/>
  <c r="H34" i="11"/>
  <c r="G34" i="11"/>
  <c r="F34" i="11"/>
  <c r="E34" i="11"/>
  <c r="I32" i="11"/>
  <c r="I31" i="11"/>
  <c r="I30" i="11"/>
  <c r="B32" i="70"/>
  <c r="H32" i="70" s="1"/>
  <c r="H31" i="70"/>
  <c r="G31" i="70"/>
  <c r="F31" i="70"/>
  <c r="E31" i="70"/>
  <c r="I29" i="70"/>
  <c r="I28" i="70"/>
  <c r="B37" i="25"/>
  <c r="E37" i="25" s="1"/>
  <c r="H36" i="25"/>
  <c r="G36" i="25"/>
  <c r="F36" i="25"/>
  <c r="E36" i="25"/>
  <c r="I34" i="25"/>
  <c r="I33" i="25"/>
  <c r="I32" i="25"/>
  <c r="I31" i="25"/>
  <c r="B33" i="76"/>
  <c r="H33" i="76" s="1"/>
  <c r="H32" i="76"/>
  <c r="G32" i="76"/>
  <c r="F32" i="76"/>
  <c r="E32" i="76"/>
  <c r="I30" i="76"/>
  <c r="I29" i="76"/>
  <c r="I28" i="76"/>
  <c r="B36" i="26"/>
  <c r="G36" i="26" s="1"/>
  <c r="H35" i="26"/>
  <c r="G35" i="26"/>
  <c r="F35" i="26"/>
  <c r="E35" i="26"/>
  <c r="I33" i="26"/>
  <c r="I32" i="26"/>
  <c r="I31" i="26"/>
  <c r="I30" i="26"/>
  <c r="B39" i="78"/>
  <c r="G39" i="78" s="1"/>
  <c r="H38" i="78"/>
  <c r="G38" i="78"/>
  <c r="F38" i="78"/>
  <c r="E38" i="78"/>
  <c r="I36" i="78"/>
  <c r="I35" i="78"/>
  <c r="I34" i="78"/>
  <c r="I33" i="78"/>
  <c r="I32" i="78"/>
  <c r="I31" i="78"/>
  <c r="B32" i="79"/>
  <c r="H32" i="79" s="1"/>
  <c r="H31" i="79"/>
  <c r="G31" i="79"/>
  <c r="F31" i="79"/>
  <c r="E31" i="79"/>
  <c r="I29" i="79"/>
  <c r="I28" i="79"/>
  <c r="B36" i="65"/>
  <c r="F36" i="65" s="1"/>
  <c r="H35" i="65"/>
  <c r="G35" i="65"/>
  <c r="F35" i="65"/>
  <c r="E35" i="65"/>
  <c r="I33" i="65"/>
  <c r="I32" i="65"/>
  <c r="I31" i="65"/>
  <c r="I30" i="65"/>
  <c r="B32" i="72"/>
  <c r="E24" i="5" s="1"/>
  <c r="H31" i="72"/>
  <c r="G31" i="72"/>
  <c r="F31" i="72"/>
  <c r="E31" i="72"/>
  <c r="I29" i="72"/>
  <c r="I28" i="72"/>
  <c r="B37" i="67"/>
  <c r="H36" i="67"/>
  <c r="G36" i="67"/>
  <c r="F36" i="67"/>
  <c r="E36" i="67"/>
  <c r="I34" i="67"/>
  <c r="I33" i="67"/>
  <c r="I32" i="67"/>
  <c r="I31" i="67"/>
  <c r="I30" i="67"/>
  <c r="B33" i="94"/>
  <c r="E33" i="94" s="1"/>
  <c r="H32" i="94"/>
  <c r="G32" i="94"/>
  <c r="F32" i="94"/>
  <c r="E32" i="94"/>
  <c r="I30" i="94"/>
  <c r="I29" i="94"/>
  <c r="B38" i="9"/>
  <c r="E38" i="9" s="1"/>
  <c r="H37" i="9"/>
  <c r="G37" i="9"/>
  <c r="F37" i="9"/>
  <c r="E37" i="9"/>
  <c r="I35" i="9"/>
  <c r="I34" i="9"/>
  <c r="I33" i="9"/>
  <c r="I32" i="9"/>
  <c r="B32" i="19"/>
  <c r="H32" i="19" s="1"/>
  <c r="H31" i="19"/>
  <c r="G31" i="19"/>
  <c r="F31" i="19"/>
  <c r="E31" i="19"/>
  <c r="I29" i="19"/>
  <c r="I28" i="19"/>
  <c r="B37" i="69"/>
  <c r="G37" i="69" s="1"/>
  <c r="H36" i="69"/>
  <c r="G36" i="69"/>
  <c r="F36" i="69"/>
  <c r="E36" i="69"/>
  <c r="I34" i="69"/>
  <c r="I33" i="69"/>
  <c r="I32" i="69"/>
  <c r="I31" i="69"/>
  <c r="B32" i="21"/>
  <c r="H31" i="21"/>
  <c r="G31" i="21"/>
  <c r="F31" i="21"/>
  <c r="E31" i="21"/>
  <c r="I29" i="21"/>
  <c r="I28" i="21"/>
  <c r="B32" i="32"/>
  <c r="E32" i="32" s="1"/>
  <c r="H31" i="32"/>
  <c r="G31" i="32"/>
  <c r="F31" i="32"/>
  <c r="E31" i="32"/>
  <c r="I29" i="32"/>
  <c r="I28" i="32"/>
  <c r="B32" i="77"/>
  <c r="H32" i="77" s="1"/>
  <c r="H31" i="77"/>
  <c r="G31" i="77"/>
  <c r="F31" i="77"/>
  <c r="E31" i="77"/>
  <c r="I29" i="77"/>
  <c r="I28" i="77"/>
  <c r="B32" i="71"/>
  <c r="H31" i="71"/>
  <c r="G31" i="71"/>
  <c r="F31" i="71"/>
  <c r="E31" i="71"/>
  <c r="I29" i="71"/>
  <c r="I28" i="71"/>
  <c r="B32" i="89"/>
  <c r="F32" i="89" s="1"/>
  <c r="H31" i="89"/>
  <c r="G31" i="89"/>
  <c r="F31" i="89"/>
  <c r="E31" i="89"/>
  <c r="I29" i="89"/>
  <c r="I28" i="89"/>
  <c r="B37" i="4"/>
  <c r="F37" i="4" s="1"/>
  <c r="H36" i="4"/>
  <c r="G36" i="4"/>
  <c r="F36" i="4"/>
  <c r="E36" i="4"/>
  <c r="I34" i="4"/>
  <c r="I33" i="4"/>
  <c r="I32" i="4"/>
  <c r="I31" i="4"/>
  <c r="I30" i="4"/>
  <c r="B32" i="75"/>
  <c r="E31" i="5" s="1"/>
  <c r="H31" i="75"/>
  <c r="G31" i="75"/>
  <c r="F31" i="75"/>
  <c r="E31" i="75"/>
  <c r="I29" i="75"/>
  <c r="I28" i="75"/>
  <c r="B34" i="22"/>
  <c r="H34" i="22" s="1"/>
  <c r="H33" i="22"/>
  <c r="G33" i="22"/>
  <c r="F33" i="22"/>
  <c r="E33" i="22"/>
  <c r="I31" i="22"/>
  <c r="I30" i="22"/>
  <c r="I29" i="22"/>
  <c r="I28" i="22"/>
  <c r="B36" i="20"/>
  <c r="G36" i="20" s="1"/>
  <c r="H35" i="20"/>
  <c r="G35" i="20"/>
  <c r="F35" i="20"/>
  <c r="E35" i="20"/>
  <c r="I33" i="20"/>
  <c r="I32" i="20"/>
  <c r="I31" i="20"/>
  <c r="I30" i="20"/>
  <c r="I29" i="73"/>
  <c r="I38" i="106"/>
  <c r="H38" i="106"/>
  <c r="G38" i="106"/>
  <c r="F38" i="106"/>
  <c r="E38" i="106"/>
  <c r="D38" i="106"/>
  <c r="C38" i="106"/>
  <c r="B38" i="106"/>
  <c r="I37" i="106"/>
  <c r="H37" i="106"/>
  <c r="G37" i="106"/>
  <c r="F37" i="106"/>
  <c r="E37" i="106"/>
  <c r="D37" i="106"/>
  <c r="C37" i="106"/>
  <c r="B37" i="106"/>
  <c r="I36" i="106"/>
  <c r="H36" i="106"/>
  <c r="G36" i="106"/>
  <c r="F36" i="106"/>
  <c r="E36" i="106"/>
  <c r="D36" i="106"/>
  <c r="C36" i="106"/>
  <c r="B36" i="106"/>
  <c r="I35" i="106"/>
  <c r="H35" i="106"/>
  <c r="G35" i="106"/>
  <c r="F35" i="106"/>
  <c r="E35" i="106"/>
  <c r="D35" i="106"/>
  <c r="C35" i="106"/>
  <c r="B35" i="106"/>
  <c r="A35" i="106"/>
  <c r="A36" i="106"/>
  <c r="A37" i="106"/>
  <c r="A38" i="106"/>
  <c r="I34" i="106"/>
  <c r="H34" i="106"/>
  <c r="G34" i="106"/>
  <c r="F34" i="106"/>
  <c r="E34" i="106"/>
  <c r="D34" i="106"/>
  <c r="C34" i="106"/>
  <c r="B34" i="106"/>
  <c r="I33" i="106"/>
  <c r="H33" i="106"/>
  <c r="G33" i="106"/>
  <c r="F33" i="106"/>
  <c r="E33" i="106"/>
  <c r="D33" i="106"/>
  <c r="C33" i="106"/>
  <c r="B33" i="106"/>
  <c r="I32" i="106"/>
  <c r="H32" i="106"/>
  <c r="G32" i="106"/>
  <c r="F32" i="106"/>
  <c r="E32" i="106"/>
  <c r="D32" i="106"/>
  <c r="C32" i="106"/>
  <c r="B32" i="106"/>
  <c r="I31" i="106"/>
  <c r="H31" i="106"/>
  <c r="G31" i="106"/>
  <c r="F31" i="106"/>
  <c r="E31" i="106"/>
  <c r="D31" i="106"/>
  <c r="C31" i="106"/>
  <c r="B31" i="106"/>
  <c r="I30" i="106"/>
  <c r="H30" i="106"/>
  <c r="G30" i="106"/>
  <c r="F30" i="106"/>
  <c r="E30" i="106"/>
  <c r="D30" i="106"/>
  <c r="C30" i="106"/>
  <c r="B30" i="106"/>
  <c r="I29" i="106"/>
  <c r="H29" i="106"/>
  <c r="G29" i="106"/>
  <c r="F29" i="106"/>
  <c r="E29" i="106"/>
  <c r="D29" i="106"/>
  <c r="C29" i="106"/>
  <c r="B29" i="106"/>
  <c r="I28" i="106"/>
  <c r="H28" i="106"/>
  <c r="G28" i="106"/>
  <c r="F28" i="106"/>
  <c r="E28" i="106"/>
  <c r="D28" i="106"/>
  <c r="C28" i="106"/>
  <c r="B28" i="106"/>
  <c r="A28" i="106"/>
  <c r="A29" i="106"/>
  <c r="A30" i="106"/>
  <c r="A31" i="106"/>
  <c r="A32" i="106"/>
  <c r="A33" i="106"/>
  <c r="I27" i="106"/>
  <c r="H27" i="106"/>
  <c r="G27" i="106"/>
  <c r="F27" i="106"/>
  <c r="E27" i="106"/>
  <c r="D27" i="106"/>
  <c r="C27" i="106"/>
  <c r="I26" i="106"/>
  <c r="H26" i="106"/>
  <c r="G26" i="106"/>
  <c r="F26" i="106"/>
  <c r="E26" i="106"/>
  <c r="D26" i="106"/>
  <c r="C26" i="106"/>
  <c r="B26" i="106"/>
  <c r="I25" i="106"/>
  <c r="H25" i="106"/>
  <c r="G25" i="106"/>
  <c r="F25" i="106"/>
  <c r="E25" i="106"/>
  <c r="D25" i="106"/>
  <c r="C25" i="106"/>
  <c r="B25" i="106"/>
  <c r="I22" i="106"/>
  <c r="H22" i="106"/>
  <c r="G22" i="106"/>
  <c r="F22" i="106"/>
  <c r="E22" i="106"/>
  <c r="D22" i="106"/>
  <c r="C22" i="106"/>
  <c r="B22" i="106"/>
  <c r="I21" i="106"/>
  <c r="H21" i="106"/>
  <c r="G21" i="106"/>
  <c r="F21" i="106"/>
  <c r="E21" i="106"/>
  <c r="D21" i="106"/>
  <c r="C21" i="106"/>
  <c r="B21" i="106"/>
  <c r="I20" i="106"/>
  <c r="H20" i="106"/>
  <c r="G20" i="106"/>
  <c r="F20" i="106"/>
  <c r="E20" i="106"/>
  <c r="D20" i="106"/>
  <c r="C20" i="106"/>
  <c r="B20" i="106"/>
  <c r="I19" i="106"/>
  <c r="H19" i="106"/>
  <c r="G19" i="106"/>
  <c r="F19" i="106"/>
  <c r="E19" i="106"/>
  <c r="D19" i="106"/>
  <c r="C19" i="106"/>
  <c r="B19" i="106"/>
  <c r="I18" i="106"/>
  <c r="H18" i="106"/>
  <c r="G18" i="106"/>
  <c r="F18" i="106"/>
  <c r="E18" i="106"/>
  <c r="D18" i="106"/>
  <c r="C18" i="106"/>
  <c r="B18" i="106"/>
  <c r="I17" i="106"/>
  <c r="H17" i="106"/>
  <c r="G17" i="106"/>
  <c r="F17" i="106"/>
  <c r="E17" i="106"/>
  <c r="D17" i="106"/>
  <c r="C17" i="106"/>
  <c r="B17" i="106"/>
  <c r="I16" i="106"/>
  <c r="H16" i="106"/>
  <c r="G16" i="106"/>
  <c r="F16" i="106"/>
  <c r="E16" i="106"/>
  <c r="D16" i="106"/>
  <c r="C16" i="106"/>
  <c r="B16" i="106"/>
  <c r="I15" i="106"/>
  <c r="H15" i="106"/>
  <c r="G15" i="106"/>
  <c r="F15" i="106"/>
  <c r="E15" i="106"/>
  <c r="D15" i="106"/>
  <c r="C15" i="106"/>
  <c r="B15" i="106"/>
  <c r="I14" i="106"/>
  <c r="H14" i="106"/>
  <c r="G14" i="106"/>
  <c r="F14" i="106"/>
  <c r="E14" i="106"/>
  <c r="D14" i="106"/>
  <c r="C14" i="106"/>
  <c r="B14" i="106"/>
  <c r="I13" i="106"/>
  <c r="H13" i="106"/>
  <c r="G13" i="106"/>
  <c r="F13" i="106"/>
  <c r="E13" i="106"/>
  <c r="D13" i="106"/>
  <c r="C13" i="106"/>
  <c r="B13" i="106"/>
  <c r="I12" i="106"/>
  <c r="H12" i="106"/>
  <c r="G12" i="106"/>
  <c r="F12" i="106"/>
  <c r="E12" i="106"/>
  <c r="D12" i="106"/>
  <c r="C12" i="106"/>
  <c r="B12" i="106"/>
  <c r="I11" i="106"/>
  <c r="H11" i="106"/>
  <c r="G11" i="106"/>
  <c r="F11" i="106"/>
  <c r="E11" i="106"/>
  <c r="D11" i="106"/>
  <c r="C11" i="106"/>
  <c r="B11" i="106"/>
  <c r="I10" i="106"/>
  <c r="H10" i="106"/>
  <c r="G10" i="106"/>
  <c r="F10" i="106"/>
  <c r="E10" i="106"/>
  <c r="D10" i="106"/>
  <c r="C10" i="106"/>
  <c r="B10" i="106"/>
  <c r="I9" i="106"/>
  <c r="H9" i="106"/>
  <c r="G9" i="106"/>
  <c r="F9" i="106"/>
  <c r="E9" i="106"/>
  <c r="D9" i="106"/>
  <c r="C9" i="106"/>
  <c r="B9" i="106"/>
  <c r="D6" i="106"/>
  <c r="C6" i="88"/>
  <c r="C6" i="90"/>
  <c r="C6" i="92"/>
  <c r="A9" i="92"/>
  <c r="B9" i="92"/>
  <c r="A10" i="92"/>
  <c r="B10" i="92"/>
  <c r="A11" i="92"/>
  <c r="B11" i="92"/>
  <c r="A12" i="92"/>
  <c r="B12" i="92"/>
  <c r="A13" i="92"/>
  <c r="B13" i="92"/>
  <c r="A14" i="92"/>
  <c r="B14" i="92"/>
  <c r="A15" i="92"/>
  <c r="B15" i="92"/>
  <c r="A16" i="92"/>
  <c r="B16" i="92"/>
  <c r="A17" i="92"/>
  <c r="B17" i="92"/>
  <c r="A18" i="92"/>
  <c r="B18" i="92"/>
  <c r="A19" i="92"/>
  <c r="B19" i="92"/>
  <c r="A20" i="92"/>
  <c r="B20" i="92"/>
  <c r="A21" i="92"/>
  <c r="B21" i="92"/>
  <c r="A22" i="92"/>
  <c r="B22" i="92"/>
  <c r="A25" i="92"/>
  <c r="B25" i="92"/>
  <c r="A26" i="92"/>
  <c r="B26" i="92"/>
  <c r="A27" i="92"/>
  <c r="B27" i="92"/>
  <c r="A28" i="92"/>
  <c r="B28" i="92"/>
  <c r="A29" i="92"/>
  <c r="B29" i="92"/>
  <c r="A30" i="92"/>
  <c r="B30" i="92"/>
  <c r="A31" i="92"/>
  <c r="B31" i="92"/>
  <c r="A32" i="92"/>
  <c r="B32" i="92"/>
  <c r="A33" i="92"/>
  <c r="B33" i="92"/>
  <c r="A34" i="92"/>
  <c r="B34" i="92"/>
  <c r="A35" i="92"/>
  <c r="B35" i="92"/>
  <c r="A36" i="92"/>
  <c r="B36" i="92"/>
  <c r="A37" i="92"/>
  <c r="B37" i="92"/>
  <c r="A38" i="92"/>
  <c r="B38" i="92"/>
  <c r="A9" i="96"/>
  <c r="B9" i="96"/>
  <c r="C9" i="96"/>
  <c r="D9" i="96"/>
  <c r="E9" i="96"/>
  <c r="F9" i="96"/>
  <c r="G9" i="96"/>
  <c r="H9" i="96"/>
  <c r="I9" i="96"/>
  <c r="J9" i="96"/>
  <c r="K9" i="96"/>
  <c r="A10" i="96"/>
  <c r="B10" i="96"/>
  <c r="C10" i="96"/>
  <c r="D10" i="96"/>
  <c r="E10" i="96"/>
  <c r="F10" i="96"/>
  <c r="G10" i="96"/>
  <c r="H10" i="96"/>
  <c r="I10" i="96"/>
  <c r="J10" i="96"/>
  <c r="K10" i="96"/>
  <c r="A11" i="96"/>
  <c r="B11" i="96"/>
  <c r="C11" i="96"/>
  <c r="D11" i="96"/>
  <c r="E11" i="96"/>
  <c r="F11" i="96"/>
  <c r="G11" i="96"/>
  <c r="H11" i="96"/>
  <c r="I11" i="96"/>
  <c r="J11" i="96"/>
  <c r="K11" i="96"/>
  <c r="A12" i="96"/>
  <c r="B12" i="96"/>
  <c r="C12" i="96"/>
  <c r="D12" i="96"/>
  <c r="E12" i="96"/>
  <c r="F12" i="96"/>
  <c r="G12" i="96"/>
  <c r="H12" i="96"/>
  <c r="I12" i="96"/>
  <c r="J12" i="96"/>
  <c r="K12" i="96"/>
  <c r="A13" i="96"/>
  <c r="B13" i="96"/>
  <c r="C13" i="96"/>
  <c r="D13" i="96"/>
  <c r="E13" i="96"/>
  <c r="F13" i="96"/>
  <c r="G13" i="96"/>
  <c r="H13" i="96"/>
  <c r="I13" i="96"/>
  <c r="J13" i="96"/>
  <c r="K13" i="96"/>
  <c r="A14" i="96"/>
  <c r="B14" i="96"/>
  <c r="C14" i="96"/>
  <c r="D14" i="96"/>
  <c r="E14" i="96"/>
  <c r="F14" i="96"/>
  <c r="G14" i="96"/>
  <c r="H14" i="96"/>
  <c r="I14" i="96"/>
  <c r="J14" i="96"/>
  <c r="K14" i="96"/>
  <c r="A15" i="96"/>
  <c r="B15" i="96"/>
  <c r="C15" i="96"/>
  <c r="D15" i="96"/>
  <c r="E15" i="96"/>
  <c r="F15" i="96"/>
  <c r="G15" i="96"/>
  <c r="H15" i="96"/>
  <c r="I15" i="96"/>
  <c r="J15" i="96"/>
  <c r="K15" i="96"/>
  <c r="A16" i="96"/>
  <c r="B16" i="96"/>
  <c r="C16" i="96"/>
  <c r="D16" i="96"/>
  <c r="E16" i="96"/>
  <c r="F16" i="96"/>
  <c r="G16" i="96"/>
  <c r="H16" i="96"/>
  <c r="I16" i="96"/>
  <c r="J16" i="96"/>
  <c r="K16" i="96"/>
  <c r="A17" i="96"/>
  <c r="B17" i="96"/>
  <c r="C17" i="96"/>
  <c r="D17" i="96"/>
  <c r="E17" i="96"/>
  <c r="F17" i="96"/>
  <c r="G17" i="96"/>
  <c r="H17" i="96"/>
  <c r="I17" i="96"/>
  <c r="J17" i="96"/>
  <c r="K17" i="96"/>
  <c r="A18" i="96"/>
  <c r="B18" i="96"/>
  <c r="C18" i="96"/>
  <c r="D18" i="96"/>
  <c r="E18" i="96"/>
  <c r="F18" i="96"/>
  <c r="G18" i="96"/>
  <c r="H18" i="96"/>
  <c r="I18" i="96"/>
  <c r="J18" i="96"/>
  <c r="K18" i="96"/>
  <c r="A19" i="96"/>
  <c r="B19" i="96"/>
  <c r="C19" i="96"/>
  <c r="D19" i="96"/>
  <c r="E19" i="96"/>
  <c r="F19" i="96"/>
  <c r="G19" i="96"/>
  <c r="H19" i="96"/>
  <c r="I19" i="96"/>
  <c r="J19" i="96"/>
  <c r="K19" i="96"/>
  <c r="A20" i="96"/>
  <c r="B20" i="96"/>
  <c r="C20" i="96"/>
  <c r="D20" i="96"/>
  <c r="E20" i="96"/>
  <c r="F20" i="96"/>
  <c r="G20" i="96"/>
  <c r="H20" i="96"/>
  <c r="I20" i="96"/>
  <c r="J20" i="96"/>
  <c r="K20" i="96"/>
  <c r="A21" i="96"/>
  <c r="B21" i="96"/>
  <c r="C21" i="96"/>
  <c r="D21" i="96"/>
  <c r="E21" i="96"/>
  <c r="F21" i="96"/>
  <c r="G21" i="96"/>
  <c r="H21" i="96"/>
  <c r="I21" i="96"/>
  <c r="J21" i="96"/>
  <c r="K21" i="96"/>
  <c r="A22" i="96"/>
  <c r="B22" i="96"/>
  <c r="C22" i="96"/>
  <c r="D22" i="96"/>
  <c r="E22" i="96"/>
  <c r="F22" i="96"/>
  <c r="G22" i="96"/>
  <c r="H22" i="96"/>
  <c r="I22" i="96"/>
  <c r="J22" i="96"/>
  <c r="K22" i="96"/>
  <c r="A25" i="96"/>
  <c r="B25" i="96"/>
  <c r="C25" i="96"/>
  <c r="D25" i="96"/>
  <c r="E25" i="96"/>
  <c r="F25" i="96"/>
  <c r="G25" i="96"/>
  <c r="H25" i="96"/>
  <c r="I25" i="96"/>
  <c r="J25" i="96"/>
  <c r="K25" i="96"/>
  <c r="A26" i="96"/>
  <c r="B26" i="96"/>
  <c r="C26" i="96"/>
  <c r="D26" i="96"/>
  <c r="E26" i="96"/>
  <c r="F26" i="96"/>
  <c r="G26" i="96"/>
  <c r="H26" i="96"/>
  <c r="I26" i="96"/>
  <c r="J26" i="96"/>
  <c r="K26" i="96"/>
  <c r="A27" i="96"/>
  <c r="B27" i="96"/>
  <c r="C27" i="96"/>
  <c r="D27" i="96"/>
  <c r="E27" i="96"/>
  <c r="F27" i="96"/>
  <c r="G27" i="96"/>
  <c r="H27" i="96"/>
  <c r="I27" i="96"/>
  <c r="J27" i="96"/>
  <c r="K27" i="96"/>
  <c r="A28" i="96"/>
  <c r="B28" i="96"/>
  <c r="C28" i="96"/>
  <c r="D28" i="96"/>
  <c r="E28" i="96"/>
  <c r="F28" i="96"/>
  <c r="G28" i="96"/>
  <c r="H28" i="96"/>
  <c r="I28" i="96"/>
  <c r="J28" i="96"/>
  <c r="K28" i="96"/>
  <c r="A29" i="96"/>
  <c r="B29" i="96"/>
  <c r="C29" i="96"/>
  <c r="D29" i="96"/>
  <c r="E29" i="96"/>
  <c r="F29" i="96"/>
  <c r="G29" i="96"/>
  <c r="H29" i="96"/>
  <c r="I29" i="96"/>
  <c r="J29" i="96"/>
  <c r="K29" i="96"/>
  <c r="A30" i="96"/>
  <c r="B30" i="96"/>
  <c r="C30" i="96"/>
  <c r="D30" i="96"/>
  <c r="E30" i="96"/>
  <c r="F30" i="96"/>
  <c r="G30" i="96"/>
  <c r="H30" i="96"/>
  <c r="I30" i="96"/>
  <c r="J30" i="96"/>
  <c r="K30" i="96"/>
  <c r="A31" i="96"/>
  <c r="B31" i="96"/>
  <c r="C31" i="96"/>
  <c r="D31" i="96"/>
  <c r="E31" i="96"/>
  <c r="F31" i="96"/>
  <c r="G31" i="96"/>
  <c r="H31" i="96"/>
  <c r="I31" i="96"/>
  <c r="J31" i="96"/>
  <c r="K31" i="96"/>
  <c r="A32" i="96"/>
  <c r="B32" i="96"/>
  <c r="C32" i="96"/>
  <c r="D32" i="96"/>
  <c r="E32" i="96"/>
  <c r="F32" i="96"/>
  <c r="G32" i="96"/>
  <c r="H32" i="96"/>
  <c r="I32" i="96"/>
  <c r="J32" i="96"/>
  <c r="K32" i="96"/>
  <c r="A33" i="96"/>
  <c r="B33" i="96"/>
  <c r="C33" i="96"/>
  <c r="D33" i="96"/>
  <c r="E33" i="96"/>
  <c r="F33" i="96"/>
  <c r="G33" i="96"/>
  <c r="H33" i="96"/>
  <c r="I33" i="96"/>
  <c r="J33" i="96"/>
  <c r="K33" i="96"/>
  <c r="A34" i="96"/>
  <c r="B34" i="96"/>
  <c r="C34" i="96"/>
  <c r="D34" i="96"/>
  <c r="E34" i="96"/>
  <c r="F34" i="96"/>
  <c r="G34" i="96"/>
  <c r="H34" i="96"/>
  <c r="I34" i="96"/>
  <c r="J34" i="96"/>
  <c r="K34" i="96"/>
  <c r="A35" i="96"/>
  <c r="B35" i="96"/>
  <c r="C35" i="96"/>
  <c r="D35" i="96"/>
  <c r="E35" i="96"/>
  <c r="F35" i="96"/>
  <c r="G35" i="96"/>
  <c r="H35" i="96"/>
  <c r="I35" i="96"/>
  <c r="J35" i="96"/>
  <c r="K35" i="96"/>
  <c r="A36" i="96"/>
  <c r="B36" i="96"/>
  <c r="C36" i="96"/>
  <c r="D36" i="96"/>
  <c r="E36" i="96"/>
  <c r="F36" i="96"/>
  <c r="G36" i="96"/>
  <c r="H36" i="96"/>
  <c r="I36" i="96"/>
  <c r="J36" i="96"/>
  <c r="K36" i="96"/>
  <c r="A37" i="96"/>
  <c r="B37" i="96"/>
  <c r="C37" i="96"/>
  <c r="D37" i="96"/>
  <c r="E37" i="96"/>
  <c r="F37" i="96"/>
  <c r="G37" i="96"/>
  <c r="H37" i="96"/>
  <c r="I37" i="96"/>
  <c r="J37" i="96"/>
  <c r="K37" i="96"/>
  <c r="A38" i="96"/>
  <c r="B38" i="96"/>
  <c r="C38" i="96"/>
  <c r="D38" i="96"/>
  <c r="E38" i="96"/>
  <c r="F38" i="96"/>
  <c r="G38" i="96"/>
  <c r="H38" i="96"/>
  <c r="I38" i="96"/>
  <c r="J38" i="96"/>
  <c r="K38" i="96"/>
  <c r="A39" i="96"/>
  <c r="B39" i="96"/>
  <c r="C39" i="96"/>
  <c r="D39" i="96"/>
  <c r="E39" i="96"/>
  <c r="F39" i="96"/>
  <c r="G39" i="96"/>
  <c r="H39" i="96"/>
  <c r="I39" i="96"/>
  <c r="J39" i="96"/>
  <c r="K39" i="96"/>
  <c r="D6" i="99"/>
  <c r="A10" i="99"/>
  <c r="A11" i="99"/>
  <c r="A12" i="99"/>
  <c r="A13" i="99"/>
  <c r="A14" i="99"/>
  <c r="A15" i="99"/>
  <c r="A16" i="99"/>
  <c r="A17" i="99"/>
  <c r="A18" i="99"/>
  <c r="A19" i="99"/>
  <c r="A20" i="99"/>
  <c r="A21" i="99"/>
  <c r="A22" i="99"/>
  <c r="A26" i="99"/>
  <c r="A27" i="99"/>
  <c r="A28" i="99"/>
  <c r="A29" i="99"/>
  <c r="A30" i="99"/>
  <c r="A31" i="99"/>
  <c r="A32" i="99"/>
  <c r="A33" i="99"/>
  <c r="A34" i="99"/>
  <c r="A35" i="99"/>
  <c r="A36" i="99"/>
  <c r="A37" i="99"/>
  <c r="A38" i="99"/>
  <c r="A39" i="99"/>
  <c r="A40" i="99"/>
  <c r="D6" i="105"/>
  <c r="B9" i="105"/>
  <c r="C9" i="105"/>
  <c r="E9" i="105"/>
  <c r="B10" i="105"/>
  <c r="C10" i="105"/>
  <c r="E10" i="105"/>
  <c r="H10" i="105"/>
  <c r="I10" i="105"/>
  <c r="B11" i="105"/>
  <c r="C11" i="105"/>
  <c r="E11" i="105"/>
  <c r="A12" i="105"/>
  <c r="B12" i="105"/>
  <c r="C12" i="105"/>
  <c r="E12" i="105"/>
  <c r="H12" i="105"/>
  <c r="I12" i="105"/>
  <c r="B13" i="105"/>
  <c r="C13" i="105"/>
  <c r="B14" i="105"/>
  <c r="C14" i="105"/>
  <c r="D14" i="105"/>
  <c r="E14" i="105"/>
  <c r="G14" i="105"/>
  <c r="H14" i="105"/>
  <c r="I14" i="105"/>
  <c r="B15" i="105"/>
  <c r="C15" i="105"/>
  <c r="E15" i="105"/>
  <c r="B16" i="105"/>
  <c r="C16" i="105"/>
  <c r="D16" i="105"/>
  <c r="E16" i="105"/>
  <c r="F16" i="105"/>
  <c r="G16" i="105"/>
  <c r="H16" i="105"/>
  <c r="I16" i="105"/>
  <c r="B17" i="105"/>
  <c r="C17" i="105"/>
  <c r="E17" i="105"/>
  <c r="F17" i="105"/>
  <c r="G17" i="105"/>
  <c r="H17" i="105"/>
  <c r="I17" i="105"/>
  <c r="B18" i="105"/>
  <c r="C18" i="105"/>
  <c r="E18" i="105"/>
  <c r="F18" i="105"/>
  <c r="G18" i="105"/>
  <c r="I18" i="105"/>
  <c r="B19" i="105"/>
  <c r="C19" i="105"/>
  <c r="E19" i="105"/>
  <c r="H19" i="105"/>
  <c r="I19" i="105"/>
  <c r="B20" i="105"/>
  <c r="C20" i="105"/>
  <c r="I20" i="105"/>
  <c r="A21" i="105"/>
  <c r="B21" i="105"/>
  <c r="C21" i="105"/>
  <c r="E21" i="105"/>
  <c r="H21" i="105"/>
  <c r="B22" i="105"/>
  <c r="C22" i="105"/>
  <c r="E22" i="105"/>
  <c r="F22" i="105"/>
  <c r="B25" i="105"/>
  <c r="C25" i="105"/>
  <c r="E25" i="105"/>
  <c r="F25" i="105"/>
  <c r="G25" i="105"/>
  <c r="I25" i="105"/>
  <c r="A26" i="105"/>
  <c r="B26" i="105"/>
  <c r="C26" i="105"/>
  <c r="E26" i="105"/>
  <c r="F26" i="105"/>
  <c r="G26" i="105"/>
  <c r="H26" i="105"/>
  <c r="I26" i="105"/>
  <c r="B27" i="105"/>
  <c r="C27" i="105"/>
  <c r="E27" i="105"/>
  <c r="F27" i="105"/>
  <c r="G27" i="105"/>
  <c r="H27" i="105"/>
  <c r="I27" i="105"/>
  <c r="A28" i="105"/>
  <c r="C28" i="105"/>
  <c r="E28" i="105"/>
  <c r="H28" i="105"/>
  <c r="I28" i="105"/>
  <c r="A29" i="105"/>
  <c r="A30" i="105"/>
  <c r="A31" i="105"/>
  <c r="A32" i="105"/>
  <c r="A33" i="105"/>
  <c r="A34" i="105"/>
  <c r="A35" i="105"/>
  <c r="B29" i="105"/>
  <c r="C29" i="105"/>
  <c r="E29" i="105"/>
  <c r="G29" i="105"/>
  <c r="H29" i="105"/>
  <c r="B30" i="105"/>
  <c r="C30" i="105"/>
  <c r="E30" i="105"/>
  <c r="F30" i="105"/>
  <c r="G30" i="105"/>
  <c r="H30" i="105"/>
  <c r="I30" i="105"/>
  <c r="B31" i="105"/>
  <c r="C31" i="105"/>
  <c r="E31" i="105"/>
  <c r="F31" i="105"/>
  <c r="G31" i="105"/>
  <c r="H31" i="105"/>
  <c r="B32" i="105"/>
  <c r="C32" i="105"/>
  <c r="E32" i="105"/>
  <c r="F32" i="105"/>
  <c r="B33" i="105"/>
  <c r="C33" i="105"/>
  <c r="E33" i="105"/>
  <c r="F33" i="105"/>
  <c r="G33" i="105"/>
  <c r="H33" i="105"/>
  <c r="B34" i="105"/>
  <c r="C34" i="105"/>
  <c r="E34" i="105"/>
  <c r="F34" i="105"/>
  <c r="G34" i="105"/>
  <c r="H34" i="105"/>
  <c r="I34" i="105"/>
  <c r="B35" i="105"/>
  <c r="C35" i="105"/>
  <c r="E35" i="105"/>
  <c r="F35" i="105"/>
  <c r="G35" i="105"/>
  <c r="H35" i="105"/>
  <c r="A36" i="105"/>
  <c r="A37" i="105"/>
  <c r="A38" i="105"/>
  <c r="B36" i="105"/>
  <c r="C36" i="105"/>
  <c r="E36" i="105"/>
  <c r="F36" i="105"/>
  <c r="G36" i="105"/>
  <c r="H36" i="105"/>
  <c r="B37" i="105"/>
  <c r="C37" i="105"/>
  <c r="E37" i="105"/>
  <c r="F37" i="105"/>
  <c r="B38" i="105"/>
  <c r="C38" i="105"/>
  <c r="E38" i="105"/>
  <c r="I38" i="105"/>
  <c r="B39" i="105"/>
  <c r="C39" i="105"/>
  <c r="E39" i="105"/>
  <c r="G39" i="105"/>
  <c r="I39" i="105"/>
  <c r="I7" i="98"/>
  <c r="I8" i="98"/>
  <c r="I9" i="98"/>
  <c r="I10" i="98"/>
  <c r="I11" i="98"/>
  <c r="I12" i="98"/>
  <c r="I13" i="98"/>
  <c r="I14" i="98"/>
  <c r="I15" i="98"/>
  <c r="I16" i="98"/>
  <c r="I17" i="98"/>
  <c r="I18" i="98"/>
  <c r="I19" i="98"/>
  <c r="I20" i="98"/>
  <c r="I21" i="98"/>
  <c r="I22" i="98"/>
  <c r="I23" i="98"/>
  <c r="I24" i="98"/>
  <c r="I25" i="98"/>
  <c r="I26" i="98"/>
  <c r="I27" i="98"/>
  <c r="I28" i="98"/>
  <c r="E30" i="98"/>
  <c r="E32" i="98"/>
  <c r="I32" i="98"/>
  <c r="I35" i="98" s="1"/>
  <c r="F30" i="98"/>
  <c r="G30" i="98"/>
  <c r="H30" i="98"/>
  <c r="H32" i="98"/>
  <c r="B31" i="98"/>
  <c r="G31" i="98"/>
  <c r="F31" i="98"/>
  <c r="H31" i="98"/>
  <c r="G32" i="98"/>
  <c r="E32" i="73"/>
  <c r="B33" i="73"/>
  <c r="F32" i="73"/>
  <c r="G32" i="73"/>
  <c r="H32" i="73"/>
  <c r="I7" i="73"/>
  <c r="I8" i="73"/>
  <c r="I9" i="73"/>
  <c r="I10" i="73"/>
  <c r="I11" i="73"/>
  <c r="I12" i="73"/>
  <c r="I13" i="73"/>
  <c r="I14" i="73"/>
  <c r="I15" i="73"/>
  <c r="I16" i="73"/>
  <c r="I17" i="73"/>
  <c r="I18" i="73"/>
  <c r="I19" i="73"/>
  <c r="I20" i="73"/>
  <c r="I21" i="73"/>
  <c r="I23" i="73"/>
  <c r="I24" i="73"/>
  <c r="I25" i="73"/>
  <c r="I26" i="73"/>
  <c r="I27" i="73"/>
  <c r="I28" i="73"/>
  <c r="I30" i="73"/>
  <c r="D6" i="5"/>
  <c r="B11" i="5"/>
  <c r="C11" i="5"/>
  <c r="B13" i="5"/>
  <c r="C13" i="5"/>
  <c r="B9" i="5"/>
  <c r="C9" i="5"/>
  <c r="B10" i="5"/>
  <c r="C10" i="5"/>
  <c r="B14" i="5"/>
  <c r="C14" i="5"/>
  <c r="B20" i="5"/>
  <c r="C20" i="5"/>
  <c r="B12" i="5"/>
  <c r="C12" i="5"/>
  <c r="B16" i="5"/>
  <c r="C16" i="5"/>
  <c r="B18" i="5"/>
  <c r="C18" i="5"/>
  <c r="B19" i="5"/>
  <c r="C19" i="5"/>
  <c r="B21" i="5"/>
  <c r="C17" i="5"/>
  <c r="B15" i="5"/>
  <c r="C15" i="5"/>
  <c r="B30" i="5"/>
  <c r="C30" i="5"/>
  <c r="B24" i="5"/>
  <c r="C24" i="5"/>
  <c r="B27" i="5"/>
  <c r="C32" i="5"/>
  <c r="B25" i="5"/>
  <c r="C25" i="5"/>
  <c r="B29" i="5"/>
  <c r="C29" i="5"/>
  <c r="B26" i="5"/>
  <c r="C26" i="5"/>
  <c r="B35" i="5"/>
  <c r="C35" i="5"/>
  <c r="B33" i="5"/>
  <c r="C33" i="5"/>
  <c r="B34" i="5"/>
  <c r="C34" i="5"/>
  <c r="B31" i="5"/>
  <c r="C31" i="5"/>
  <c r="B36" i="5"/>
  <c r="C36" i="5"/>
  <c r="E13" i="105"/>
  <c r="G12" i="105"/>
  <c r="F10" i="105"/>
  <c r="G21" i="105"/>
  <c r="G19" i="105"/>
  <c r="I36" i="105"/>
  <c r="F28" i="105"/>
  <c r="G20" i="105"/>
  <c r="I32" i="105"/>
  <c r="D26" i="105"/>
  <c r="H39" i="105"/>
  <c r="H38" i="105"/>
  <c r="I33" i="105"/>
  <c r="I29" i="105"/>
  <c r="F21" i="105"/>
  <c r="I9" i="105"/>
  <c r="H9" i="105"/>
  <c r="H37" i="105"/>
  <c r="E20" i="105"/>
  <c r="D17" i="105"/>
  <c r="F19" i="105"/>
  <c r="F14" i="105"/>
  <c r="H22" i="105"/>
  <c r="G38" i="105"/>
  <c r="F15" i="105"/>
  <c r="H20" i="105"/>
  <c r="F39" i="105"/>
  <c r="G13" i="105"/>
  <c r="I13" i="105"/>
  <c r="F29" i="105"/>
  <c r="G22" i="105"/>
  <c r="G32" i="105"/>
  <c r="H15" i="105"/>
  <c r="I15" i="105"/>
  <c r="G10" i="105"/>
  <c r="F9" i="105"/>
  <c r="G37" i="105"/>
  <c r="G28" i="105"/>
  <c r="I22" i="105"/>
  <c r="F12" i="105"/>
  <c r="F11" i="105"/>
  <c r="F13" i="105"/>
  <c r="H25" i="105"/>
  <c r="D30" i="105"/>
  <c r="I35" i="105"/>
  <c r="H18" i="105"/>
  <c r="H13" i="105"/>
  <c r="G9" i="105"/>
  <c r="F38" i="105"/>
  <c r="H32" i="105"/>
  <c r="I31" i="105"/>
  <c r="G15" i="105"/>
  <c r="F20" i="105"/>
  <c r="I21" i="105"/>
  <c r="I37" i="105"/>
  <c r="D27" i="105"/>
  <c r="D36" i="105"/>
  <c r="D21" i="105"/>
  <c r="D34" i="105"/>
  <c r="D33" i="105"/>
  <c r="D31" i="105"/>
  <c r="D19" i="105"/>
  <c r="D28" i="105"/>
  <c r="D18" i="105"/>
  <c r="D32" i="105"/>
  <c r="D20" i="105"/>
  <c r="D22" i="105"/>
  <c r="D39" i="105"/>
  <c r="D12" i="105"/>
  <c r="D15" i="105"/>
  <c r="D9" i="105"/>
  <c r="D11" i="105"/>
  <c r="D35" i="105"/>
  <c r="D10" i="105"/>
  <c r="D29" i="105"/>
  <c r="D37" i="105"/>
  <c r="D13" i="105"/>
  <c r="D25" i="105"/>
  <c r="D38" i="105"/>
  <c r="I30" i="98"/>
  <c r="I34" i="98"/>
  <c r="E31" i="98"/>
  <c r="F32" i="98"/>
  <c r="H2" i="98"/>
  <c r="H32" i="100"/>
  <c r="H33" i="100"/>
  <c r="I31" i="109"/>
  <c r="E32" i="100"/>
  <c r="G33" i="102" l="1"/>
  <c r="E33" i="102"/>
  <c r="F32" i="102"/>
  <c r="F33" i="102"/>
  <c r="I31" i="102"/>
  <c r="I35" i="102" s="1"/>
  <c r="G32" i="102"/>
  <c r="H33" i="102"/>
  <c r="E33" i="77"/>
  <c r="F35" i="5" s="1"/>
  <c r="E37" i="65"/>
  <c r="F17" i="5" s="1"/>
  <c r="E32" i="77"/>
  <c r="H32" i="109"/>
  <c r="H39" i="9"/>
  <c r="I11" i="5" s="1"/>
  <c r="H33" i="94"/>
  <c r="E21" i="5"/>
  <c r="H33" i="79"/>
  <c r="I32" i="5" s="1"/>
  <c r="F33" i="94"/>
  <c r="F36" i="20"/>
  <c r="G37" i="65"/>
  <c r="H17" i="5" s="1"/>
  <c r="H37" i="65"/>
  <c r="I17" i="5" s="1"/>
  <c r="E36" i="65"/>
  <c r="G36" i="65"/>
  <c r="E17" i="5"/>
  <c r="H36" i="65"/>
  <c r="I35" i="65"/>
  <c r="I39" i="65" s="1"/>
  <c r="I31" i="72"/>
  <c r="I35" i="72" s="1"/>
  <c r="G32" i="77"/>
  <c r="E35" i="5"/>
  <c r="F32" i="77"/>
  <c r="E33" i="21"/>
  <c r="F25" i="5" s="1"/>
  <c r="F33" i="101"/>
  <c r="G28" i="5" s="1"/>
  <c r="E33" i="101"/>
  <c r="F28" i="5" s="1"/>
  <c r="F37" i="65"/>
  <c r="G17" i="5" s="1"/>
  <c r="E32" i="109"/>
  <c r="I35" i="109"/>
  <c r="H33" i="109"/>
  <c r="F32" i="109"/>
  <c r="G33" i="109"/>
  <c r="F33" i="109"/>
  <c r="E33" i="109"/>
  <c r="G33" i="79"/>
  <c r="H32" i="5" s="1"/>
  <c r="E33" i="72"/>
  <c r="F24" i="5" s="1"/>
  <c r="F32" i="101"/>
  <c r="I36" i="67"/>
  <c r="I40" i="67" s="1"/>
  <c r="I31" i="19"/>
  <c r="I35" i="19" s="1"/>
  <c r="I31" i="100"/>
  <c r="I35" i="100" s="1"/>
  <c r="H2" i="100" s="1"/>
  <c r="E33" i="100"/>
  <c r="H36" i="11"/>
  <c r="I13" i="5" s="1"/>
  <c r="H33" i="71"/>
  <c r="I29" i="5" s="1"/>
  <c r="G33" i="32"/>
  <c r="H33" i="5" s="1"/>
  <c r="H33" i="32"/>
  <c r="I33" i="5" s="1"/>
  <c r="E33" i="79"/>
  <c r="F32" i="5" s="1"/>
  <c r="F33" i="79"/>
  <c r="G32" i="5" s="1"/>
  <c r="E32" i="21"/>
  <c r="I31" i="75"/>
  <c r="I35" i="75" s="1"/>
  <c r="H33" i="75"/>
  <c r="I31" i="5" s="1"/>
  <c r="E38" i="4"/>
  <c r="F9" i="5" s="1"/>
  <c r="H35" i="11"/>
  <c r="G32" i="101"/>
  <c r="H32" i="101"/>
  <c r="H38" i="25"/>
  <c r="I18" i="5" s="1"/>
  <c r="E18" i="5"/>
  <c r="G37" i="25"/>
  <c r="E38" i="25"/>
  <c r="F18" i="5" s="1"/>
  <c r="I35" i="20"/>
  <c r="I39" i="20" s="1"/>
  <c r="F32" i="19"/>
  <c r="E33" i="19"/>
  <c r="F26" i="5" s="1"/>
  <c r="G32" i="19"/>
  <c r="E34" i="22"/>
  <c r="F34" i="94"/>
  <c r="G21" i="5" s="1"/>
  <c r="I32" i="94"/>
  <c r="I36" i="94" s="1"/>
  <c r="G33" i="94"/>
  <c r="E34" i="94"/>
  <c r="F21" i="5" s="1"/>
  <c r="E34" i="73"/>
  <c r="F36" i="5" s="1"/>
  <c r="H34" i="73"/>
  <c r="I36" i="5" s="1"/>
  <c r="H33" i="73"/>
  <c r="G33" i="89"/>
  <c r="H34" i="5" s="1"/>
  <c r="E34" i="5"/>
  <c r="I31" i="70"/>
  <c r="I35" i="70" s="1"/>
  <c r="E32" i="70"/>
  <c r="G32" i="70"/>
  <c r="F32" i="70"/>
  <c r="F33" i="70"/>
  <c r="H33" i="70"/>
  <c r="F33" i="77"/>
  <c r="G35" i="5" s="1"/>
  <c r="I31" i="21"/>
  <c r="I35" i="21" s="1"/>
  <c r="H32" i="21"/>
  <c r="G33" i="19"/>
  <c r="H26" i="5" s="1"/>
  <c r="E26" i="5"/>
  <c r="H33" i="72"/>
  <c r="I24" i="5" s="1"/>
  <c r="G32" i="72"/>
  <c r="E32" i="72"/>
  <c r="G33" i="72"/>
  <c r="H24" i="5" s="1"/>
  <c r="F33" i="72"/>
  <c r="G24" i="5" s="1"/>
  <c r="H32" i="72"/>
  <c r="F32" i="72"/>
  <c r="F32" i="32"/>
  <c r="E33" i="5"/>
  <c r="F33" i="32"/>
  <c r="G33" i="5" s="1"/>
  <c r="G32" i="71"/>
  <c r="G33" i="71"/>
  <c r="H29" i="5" s="1"/>
  <c r="E32" i="71"/>
  <c r="E33" i="71"/>
  <c r="F29" i="5" s="1"/>
  <c r="E32" i="5"/>
  <c r="G32" i="79"/>
  <c r="F32" i="79"/>
  <c r="E30" i="5"/>
  <c r="I33" i="22"/>
  <c r="I37" i="22" s="1"/>
  <c r="E35" i="22"/>
  <c r="F27" i="5" s="1"/>
  <c r="G33" i="101"/>
  <c r="H28" i="5" s="1"/>
  <c r="F38" i="25"/>
  <c r="G18" i="5" s="1"/>
  <c r="H37" i="25"/>
  <c r="E36" i="26"/>
  <c r="H36" i="26"/>
  <c r="F37" i="26"/>
  <c r="G16" i="5" s="1"/>
  <c r="E16" i="5"/>
  <c r="G37" i="26"/>
  <c r="H16" i="5" s="1"/>
  <c r="I36" i="69"/>
  <c r="I40" i="69" s="1"/>
  <c r="G38" i="69"/>
  <c r="H15" i="5" s="1"/>
  <c r="H38" i="69"/>
  <c r="I15" i="5" s="1"/>
  <c r="E37" i="69"/>
  <c r="H37" i="69"/>
  <c r="E38" i="67"/>
  <c r="F10" i="5" s="1"/>
  <c r="G35" i="11"/>
  <c r="F35" i="11"/>
  <c r="E36" i="11"/>
  <c r="F13" i="5" s="1"/>
  <c r="F36" i="11"/>
  <c r="G13" i="5" s="1"/>
  <c r="E35" i="11"/>
  <c r="E38" i="29"/>
  <c r="F19" i="5" s="1"/>
  <c r="G38" i="29"/>
  <c r="H19" i="5" s="1"/>
  <c r="H38" i="29"/>
  <c r="I19" i="5" s="1"/>
  <c r="F37" i="29"/>
  <c r="I36" i="29"/>
  <c r="I40" i="29" s="1"/>
  <c r="H37" i="29"/>
  <c r="G34" i="94"/>
  <c r="H21" i="5" s="1"/>
  <c r="H34" i="94"/>
  <c r="I21" i="5" s="1"/>
  <c r="G40" i="78"/>
  <c r="H20" i="5" s="1"/>
  <c r="H38" i="4"/>
  <c r="I9" i="5" s="1"/>
  <c r="H37" i="4"/>
  <c r="G37" i="4"/>
  <c r="E14" i="5"/>
  <c r="F37" i="81"/>
  <c r="E37" i="81"/>
  <c r="I36" i="81"/>
  <c r="I40" i="81" s="1"/>
  <c r="E38" i="81"/>
  <c r="F14" i="5" s="1"/>
  <c r="H37" i="81"/>
  <c r="G32" i="21"/>
  <c r="F32" i="21"/>
  <c r="E25" i="5"/>
  <c r="F33" i="21"/>
  <c r="G25" i="5" s="1"/>
  <c r="H33" i="21"/>
  <c r="I25" i="5" s="1"/>
  <c r="G33" i="21"/>
  <c r="I31" i="79"/>
  <c r="I35" i="79" s="1"/>
  <c r="E32" i="79"/>
  <c r="I32" i="73"/>
  <c r="I36" i="73" s="1"/>
  <c r="F34" i="73"/>
  <c r="G36" i="5" s="1"/>
  <c r="E33" i="73"/>
  <c r="F33" i="73"/>
  <c r="E36" i="5"/>
  <c r="G33" i="73"/>
  <c r="G34" i="73"/>
  <c r="H36" i="5" s="1"/>
  <c r="E32" i="19"/>
  <c r="H33" i="19"/>
  <c r="I26" i="5" s="1"/>
  <c r="F33" i="19"/>
  <c r="G26" i="5" s="1"/>
  <c r="H32" i="89"/>
  <c r="E32" i="89"/>
  <c r="G32" i="89"/>
  <c r="E33" i="89"/>
  <c r="F34" i="5" s="1"/>
  <c r="F33" i="89"/>
  <c r="G34" i="5" s="1"/>
  <c r="I31" i="89"/>
  <c r="I35" i="89" s="1"/>
  <c r="H33" i="89"/>
  <c r="I34" i="5" s="1"/>
  <c r="I31" i="32"/>
  <c r="I35" i="32" s="1"/>
  <c r="E33" i="32"/>
  <c r="F33" i="5" s="1"/>
  <c r="H32" i="32"/>
  <c r="G32" i="32"/>
  <c r="G33" i="70"/>
  <c r="E33" i="70"/>
  <c r="H34" i="76"/>
  <c r="I30" i="5" s="1"/>
  <c r="I32" i="76"/>
  <c r="I36" i="76" s="1"/>
  <c r="F33" i="76"/>
  <c r="F34" i="76"/>
  <c r="G30" i="5" s="1"/>
  <c r="E33" i="76"/>
  <c r="E34" i="76"/>
  <c r="F30" i="5" s="1"/>
  <c r="G33" i="76"/>
  <c r="G34" i="76"/>
  <c r="H30" i="5" s="1"/>
  <c r="I31" i="77"/>
  <c r="I35" i="77" s="1"/>
  <c r="G33" i="77"/>
  <c r="H35" i="5" s="1"/>
  <c r="H33" i="77"/>
  <c r="I35" i="5" s="1"/>
  <c r="F33" i="71"/>
  <c r="G29" i="5" s="1"/>
  <c r="F32" i="71"/>
  <c r="H32" i="71"/>
  <c r="E29" i="5"/>
  <c r="I31" i="71"/>
  <c r="I35" i="71" s="1"/>
  <c r="E33" i="75"/>
  <c r="F31" i="5" s="1"/>
  <c r="F33" i="75"/>
  <c r="G31" i="5" s="1"/>
  <c r="H32" i="75"/>
  <c r="G33" i="75"/>
  <c r="H31" i="5" s="1"/>
  <c r="G32" i="75"/>
  <c r="E32" i="75"/>
  <c r="F32" i="75"/>
  <c r="G34" i="22"/>
  <c r="E27" i="5"/>
  <c r="G35" i="22"/>
  <c r="H27" i="5" s="1"/>
  <c r="F35" i="22"/>
  <c r="G27" i="5" s="1"/>
  <c r="H35" i="22"/>
  <c r="I27" i="5" s="1"/>
  <c r="F34" i="22"/>
  <c r="I36" i="4"/>
  <c r="I40" i="4" s="1"/>
  <c r="E37" i="4"/>
  <c r="E9" i="5" s="1"/>
  <c r="F38" i="4"/>
  <c r="G9" i="5" s="1"/>
  <c r="G38" i="4"/>
  <c r="H9" i="5" s="1"/>
  <c r="E19" i="5"/>
  <c r="F38" i="29"/>
  <c r="G19" i="5" s="1"/>
  <c r="E37" i="29"/>
  <c r="I38" i="78"/>
  <c r="I42" i="78" s="1"/>
  <c r="E20" i="5"/>
  <c r="F40" i="78"/>
  <c r="G20" i="5" s="1"/>
  <c r="F37" i="69"/>
  <c r="E38" i="69"/>
  <c r="F15" i="5" s="1"/>
  <c r="E15" i="5"/>
  <c r="F38" i="69"/>
  <c r="G15" i="5" s="1"/>
  <c r="I31" i="101"/>
  <c r="I35" i="101" s="1"/>
  <c r="H33" i="101"/>
  <c r="G37" i="67"/>
  <c r="H38" i="67"/>
  <c r="I10" i="5" s="1"/>
  <c r="F38" i="67"/>
  <c r="G10" i="5" s="1"/>
  <c r="E37" i="67"/>
  <c r="G38" i="67"/>
  <c r="H10" i="5" s="1"/>
  <c r="F37" i="67"/>
  <c r="H37" i="67"/>
  <c r="E10" i="5"/>
  <c r="E40" i="78"/>
  <c r="F20" i="5" s="1"/>
  <c r="G36" i="11"/>
  <c r="H13" i="5" s="1"/>
  <c r="H40" i="78"/>
  <c r="I20" i="5" s="1"/>
  <c r="H39" i="78"/>
  <c r="F39" i="78"/>
  <c r="E39" i="78"/>
  <c r="F38" i="81"/>
  <c r="G14" i="5" s="1"/>
  <c r="H38" i="81"/>
  <c r="I14" i="5" s="1"/>
  <c r="G38" i="81"/>
  <c r="H14" i="5" s="1"/>
  <c r="F38" i="9"/>
  <c r="H38" i="9"/>
  <c r="E11" i="5"/>
  <c r="F39" i="9"/>
  <c r="G11" i="5" s="1"/>
  <c r="E39" i="9"/>
  <c r="F11" i="5" s="1"/>
  <c r="G38" i="9"/>
  <c r="E36" i="20"/>
  <c r="E37" i="20"/>
  <c r="F12" i="5" s="1"/>
  <c r="H37" i="20"/>
  <c r="I12" i="5" s="1"/>
  <c r="E12" i="5"/>
  <c r="F37" i="20"/>
  <c r="H36" i="20"/>
  <c r="G37" i="20"/>
  <c r="H12" i="5" s="1"/>
  <c r="I36" i="25"/>
  <c r="I40" i="25" s="1"/>
  <c r="G38" i="25"/>
  <c r="H18" i="5" s="1"/>
  <c r="F37" i="25"/>
  <c r="I35" i="26"/>
  <c r="I39" i="26" s="1"/>
  <c r="H37" i="26"/>
  <c r="I16" i="5" s="1"/>
  <c r="E37" i="26"/>
  <c r="F36" i="26"/>
  <c r="G39" i="9"/>
  <c r="H11" i="5" s="1"/>
  <c r="I37" i="9"/>
  <c r="I41" i="9" s="1"/>
  <c r="I34" i="11"/>
  <c r="I38" i="11" s="1"/>
  <c r="I33" i="102" l="1"/>
  <c r="H2" i="102" s="1"/>
  <c r="I33" i="79"/>
  <c r="I36" i="79" s="1"/>
  <c r="I37" i="65"/>
  <c r="I33" i="109"/>
  <c r="I36" i="109" s="1"/>
  <c r="I33" i="100"/>
  <c r="I28" i="5"/>
  <c r="I33" i="70"/>
  <c r="I36" i="70" s="1"/>
  <c r="I33" i="77"/>
  <c r="I36" i="77" s="1"/>
  <c r="I33" i="21"/>
  <c r="I36" i="21" s="1"/>
  <c r="I33" i="72"/>
  <c r="H2" i="72" s="1"/>
  <c r="D24" i="5" s="1"/>
  <c r="I33" i="32"/>
  <c r="I36" i="32" s="1"/>
  <c r="I34" i="94"/>
  <c r="I37" i="94" s="1"/>
  <c r="H25" i="5"/>
  <c r="I34" i="73"/>
  <c r="I33" i="19"/>
  <c r="I36" i="19" s="1"/>
  <c r="I33" i="89"/>
  <c r="I36" i="89" s="1"/>
  <c r="I34" i="76"/>
  <c r="I33" i="71"/>
  <c r="I36" i="71" s="1"/>
  <c r="I33" i="75"/>
  <c r="H2" i="75" s="1"/>
  <c r="D31" i="5" s="1"/>
  <c r="I35" i="22"/>
  <c r="H2" i="22" s="1"/>
  <c r="D27" i="5" s="1"/>
  <c r="I38" i="4"/>
  <c r="H2" i="4" s="1"/>
  <c r="D9" i="5" s="1"/>
  <c r="I38" i="29"/>
  <c r="I41" i="29" s="1"/>
  <c r="I38" i="69"/>
  <c r="H2" i="69" s="1"/>
  <c r="D15" i="5" s="1"/>
  <c r="I33" i="101"/>
  <c r="I38" i="67"/>
  <c r="H2" i="67" s="1"/>
  <c r="D10" i="5" s="1"/>
  <c r="I36" i="11"/>
  <c r="H2" i="11" s="1"/>
  <c r="D13" i="5" s="1"/>
  <c r="I40" i="78"/>
  <c r="I43" i="78" s="1"/>
  <c r="I38" i="81"/>
  <c r="H2" i="81" s="1"/>
  <c r="D14" i="5" s="1"/>
  <c r="G12" i="5"/>
  <c r="I37" i="20"/>
  <c r="I38" i="25"/>
  <c r="H2" i="25" s="1"/>
  <c r="D18" i="5" s="1"/>
  <c r="F16" i="5"/>
  <c r="I37" i="26"/>
  <c r="I39" i="9"/>
  <c r="H2" i="9" s="1"/>
  <c r="D11" i="5" s="1"/>
  <c r="I36" i="102" l="1"/>
  <c r="H2" i="109"/>
  <c r="H2" i="79"/>
  <c r="D32" i="5" s="1"/>
  <c r="H2" i="65"/>
  <c r="D17" i="5" s="1"/>
  <c r="I40" i="65"/>
  <c r="I36" i="100"/>
  <c r="I37" i="100"/>
  <c r="I38" i="100" s="1"/>
  <c r="H2" i="70"/>
  <c r="H2" i="77"/>
  <c r="D35" i="5" s="1"/>
  <c r="H2" i="21"/>
  <c r="D25" i="5" s="1"/>
  <c r="I36" i="72"/>
  <c r="H2" i="32"/>
  <c r="D33" i="5" s="1"/>
  <c r="H2" i="94"/>
  <c r="D21" i="5" s="1"/>
  <c r="H2" i="73"/>
  <c r="D36" i="5" s="1"/>
  <c r="I37" i="73"/>
  <c r="H2" i="19"/>
  <c r="D26" i="5" s="1"/>
  <c r="H2" i="89"/>
  <c r="D34" i="5" s="1"/>
  <c r="I37" i="76"/>
  <c r="H2" i="76"/>
  <c r="D30" i="5" s="1"/>
  <c r="H2" i="71"/>
  <c r="D29" i="5" s="1"/>
  <c r="I36" i="75"/>
  <c r="I38" i="22"/>
  <c r="I41" i="4"/>
  <c r="H2" i="29"/>
  <c r="D19" i="5" s="1"/>
  <c r="I41" i="69"/>
  <c r="H2" i="101"/>
  <c r="I36" i="101"/>
  <c r="I41" i="67"/>
  <c r="I39" i="11"/>
  <c r="H2" i="78"/>
  <c r="D20" i="5" s="1"/>
  <c r="I41" i="81"/>
  <c r="H2" i="20"/>
  <c r="D12" i="5" s="1"/>
  <c r="I40" i="20"/>
  <c r="I41" i="25"/>
  <c r="I40" i="26"/>
  <c r="H2" i="26"/>
  <c r="D16" i="5" s="1"/>
  <c r="I42" i="9"/>
  <c r="D28" i="5" l="1"/>
</calcChain>
</file>

<file path=xl/sharedStrings.xml><?xml version="1.0" encoding="utf-8"?>
<sst xmlns="http://schemas.openxmlformats.org/spreadsheetml/2006/main" count="1610" uniqueCount="156">
  <si>
    <t>Club</t>
  </si>
  <si>
    <t>Ground</t>
  </si>
  <si>
    <t>Round</t>
  </si>
  <si>
    <t>Markings</t>
  </si>
  <si>
    <t>Total</t>
  </si>
  <si>
    <t>Day</t>
  </si>
  <si>
    <t>Date</t>
  </si>
  <si>
    <t>Maintenance</t>
  </si>
  <si>
    <t>Maximum Allowance</t>
  </si>
  <si>
    <t>Days</t>
  </si>
  <si>
    <t>Number</t>
  </si>
  <si>
    <t>of</t>
  </si>
  <si>
    <t>Bounce</t>
  </si>
  <si>
    <t>Pitch</t>
  </si>
  <si>
    <t>Pace</t>
  </si>
  <si>
    <t>Grass</t>
  </si>
  <si>
    <t>Hardness</t>
  </si>
  <si>
    <t>Outfield</t>
  </si>
  <si>
    <t>Square</t>
  </si>
  <si>
    <t>Auburn</t>
  </si>
  <si>
    <t>Burwood Briars</t>
  </si>
  <si>
    <t>Rothwell</t>
  </si>
  <si>
    <t>Epping</t>
  </si>
  <si>
    <t>Georges River</t>
  </si>
  <si>
    <t>Bexley</t>
  </si>
  <si>
    <t>Lane Cove</t>
  </si>
  <si>
    <t>Tantallon</t>
  </si>
  <si>
    <t>Lindfield</t>
  </si>
  <si>
    <t>Macquarie University</t>
  </si>
  <si>
    <t>Pennant Hills</t>
  </si>
  <si>
    <t>Pennant Hills 1</t>
  </si>
  <si>
    <t>Roseville</t>
  </si>
  <si>
    <t>Roseville Chase</t>
  </si>
  <si>
    <t>South Sydney</t>
  </si>
  <si>
    <t>Alan Davidson</t>
  </si>
  <si>
    <t>Southern Districts</t>
  </si>
  <si>
    <t>Strathfield</t>
  </si>
  <si>
    <t>Airey</t>
  </si>
  <si>
    <t>Warringah</t>
  </si>
  <si>
    <t>North West Sydney</t>
  </si>
  <si>
    <t>Castlewood</t>
  </si>
  <si>
    <t>Frank Gray</t>
  </si>
  <si>
    <t>Bruce Purser</t>
  </si>
  <si>
    <t>2008/2009 season, Shires Rounds 1-13 inclusive, all First Grade and Second Grade matches plus Frank Gray Shield</t>
  </si>
  <si>
    <t>George Parry</t>
  </si>
  <si>
    <t>Greenway 1</t>
  </si>
  <si>
    <t>Northern</t>
  </si>
  <si>
    <t>2009/2010 season, Shires Rounds 1-13 inclusive, all First Grade and Second Grade matches plus Frank Gray Shield</t>
  </si>
  <si>
    <t>CLUB:</t>
  </si>
  <si>
    <t>GROUND:</t>
  </si>
  <si>
    <t>Alan Davidson Oval</t>
  </si>
  <si>
    <t>Grade</t>
  </si>
  <si>
    <t>Average Mark:</t>
  </si>
  <si>
    <t>Airey Park</t>
  </si>
  <si>
    <t>Bexley Oval</t>
  </si>
  <si>
    <t>Epping Oval</t>
  </si>
  <si>
    <t>Frank Gray Oval</t>
  </si>
  <si>
    <t>Greenway 2</t>
  </si>
  <si>
    <t>George Parry Oval</t>
  </si>
  <si>
    <t>Lindfield Oval</t>
  </si>
  <si>
    <t>Northern Oval</t>
  </si>
  <si>
    <t>Pennant Hills Oval</t>
  </si>
  <si>
    <t>Roseville Park</t>
  </si>
  <si>
    <t>Rothwell Park</t>
  </si>
  <si>
    <t>Tantallon Oval</t>
  </si>
  <si>
    <t>Dave Tribolet Oval</t>
  </si>
  <si>
    <t>Lance Hutchinson Oval</t>
  </si>
  <si>
    <t>Acron Oval</t>
  </si>
  <si>
    <t>Ross Gwilliam Oval</t>
  </si>
  <si>
    <t>Bark Huts</t>
  </si>
  <si>
    <t xml:space="preserve">Ron Routley </t>
  </si>
  <si>
    <t>Ern Holmes Oval</t>
  </si>
  <si>
    <t>North Epping Oval</t>
  </si>
  <si>
    <t>Longueville Oval</t>
  </si>
  <si>
    <t>Alexandria Park</t>
  </si>
  <si>
    <t>Mike Pawley Oval</t>
  </si>
  <si>
    <t>Marrickville Oval</t>
  </si>
  <si>
    <t>Lower Grade Grounds</t>
  </si>
  <si>
    <t>2010/2011 season, Shires Rounds 1-13 inclusive, all First Grade and Second Grade matches plus Frank Gray Shield</t>
  </si>
  <si>
    <t>Turramurra</t>
  </si>
  <si>
    <t>Somerville</t>
  </si>
  <si>
    <t>Bland</t>
  </si>
  <si>
    <r>
      <t xml:space="preserve">Maximum Allowance </t>
    </r>
    <r>
      <rPr>
        <sz val="10"/>
        <color indexed="8"/>
        <rFont val="Wingdings"/>
        <charset val="2"/>
      </rPr>
      <t>è</t>
    </r>
  </si>
  <si>
    <t>St Lukes</t>
  </si>
  <si>
    <t>Weldon Oval</t>
  </si>
  <si>
    <t>2011/2012 season, Shires Rounds 1-13 inclusive, all First Grade and Second Grade matches plus Frank Gray Shield</t>
  </si>
  <si>
    <t>Charles McLaughlin</t>
  </si>
  <si>
    <t>Notes</t>
  </si>
  <si>
    <r>
      <t xml:space="preserve">Maximum Allowance </t>
    </r>
    <r>
      <rPr>
        <b/>
        <sz val="10"/>
        <color indexed="9"/>
        <rFont val="Wingdings"/>
        <charset val="2"/>
      </rPr>
      <t>è</t>
    </r>
  </si>
  <si>
    <t>1st/2nd Grade Grounds</t>
  </si>
  <si>
    <t>2012/2013 season, Shires Rounds 1-13 inclusive, all matches plus Frank Gray Shield</t>
  </si>
  <si>
    <t>2013/2014 season, Shires Rounds 1-13 inclusive, all matches plus Frank Gray Shield</t>
  </si>
  <si>
    <t>Balmain South Sydney</t>
  </si>
  <si>
    <t>Jubilee Oval</t>
  </si>
  <si>
    <t>Mt Pritchard-Southern Districts</t>
  </si>
  <si>
    <t>2015/2016 season, Shires Rounds 1-13 inclusive, all matches plus Frank Gray Shield</t>
  </si>
  <si>
    <t>Kanebridge</t>
  </si>
  <si>
    <t>Average</t>
  </si>
  <si>
    <r>
      <t xml:space="preserve">Markings &amp; Maintenance </t>
    </r>
    <r>
      <rPr>
        <b/>
        <vertAlign val="superscript"/>
        <sz val="10"/>
        <color indexed="9"/>
        <rFont val="Verdana"/>
        <family val="2"/>
      </rPr>
      <t>4</t>
    </r>
  </si>
  <si>
    <r>
      <t xml:space="preserve">Performance </t>
    </r>
    <r>
      <rPr>
        <b/>
        <vertAlign val="superscript"/>
        <sz val="10"/>
        <color indexed="9"/>
        <rFont val="Verdana"/>
        <family val="2"/>
      </rPr>
      <t>1</t>
    </r>
  </si>
  <si>
    <r>
      <t xml:space="preserve">Condition </t>
    </r>
    <r>
      <rPr>
        <b/>
        <vertAlign val="superscript"/>
        <sz val="10"/>
        <color indexed="9"/>
        <rFont val="Verdana"/>
        <family val="2"/>
      </rPr>
      <t>2</t>
    </r>
  </si>
  <si>
    <r>
      <t xml:space="preserve">Outfield </t>
    </r>
    <r>
      <rPr>
        <b/>
        <vertAlign val="superscript"/>
        <sz val="10"/>
        <color indexed="9"/>
        <rFont val="Verdana"/>
        <family val="2"/>
      </rPr>
      <t>3</t>
    </r>
  </si>
  <si>
    <t>2016/2017 season, Shires Rounds 1-GF inclusive, all matches plus Frank Gray Shield</t>
  </si>
  <si>
    <t>Performance</t>
  </si>
  <si>
    <t>Condition</t>
  </si>
  <si>
    <t>Key</t>
  </si>
  <si>
    <t>10 = Strongly agree; 1 = Strongly disagree</t>
  </si>
  <si>
    <t xml:space="preserve">The pitch consistently exhibited good pace, bounce and carry through to the wicketkeeper. </t>
  </si>
  <si>
    <t>The pitch appeared flat with an even layer of grass, with no bare patches and the run ups were even and dry.</t>
  </si>
  <si>
    <t>The outfield was well grassed and cut to a short and even length with no bare patches.</t>
  </si>
  <si>
    <t>Line marking were accurate and clear and were maintained during the lunch and tea intervals.</t>
  </si>
  <si>
    <r>
      <rPr>
        <b/>
        <vertAlign val="superscript"/>
        <sz val="10"/>
        <color indexed="56"/>
        <rFont val="Verdana"/>
        <family val="2"/>
      </rPr>
      <t xml:space="preserve">1 </t>
    </r>
    <r>
      <rPr>
        <b/>
        <sz val="10"/>
        <color indexed="56"/>
        <rFont val="Verdana"/>
        <family val="2"/>
      </rPr>
      <t>Pitch Performance:</t>
    </r>
  </si>
  <si>
    <r>
      <rPr>
        <b/>
        <vertAlign val="superscript"/>
        <sz val="10"/>
        <color indexed="56"/>
        <rFont val="Verdana"/>
        <family val="2"/>
      </rPr>
      <t xml:space="preserve">2 </t>
    </r>
    <r>
      <rPr>
        <b/>
        <sz val="10"/>
        <color indexed="56"/>
        <rFont val="Verdana"/>
        <family val="2"/>
      </rPr>
      <t>Pitch Condition:</t>
    </r>
  </si>
  <si>
    <r>
      <rPr>
        <b/>
        <vertAlign val="superscript"/>
        <sz val="10"/>
        <color indexed="56"/>
        <rFont val="Verdana"/>
        <family val="2"/>
      </rPr>
      <t xml:space="preserve">3 </t>
    </r>
    <r>
      <rPr>
        <b/>
        <sz val="10"/>
        <color indexed="56"/>
        <rFont val="Verdana"/>
        <family val="2"/>
      </rPr>
      <t>Outfield:</t>
    </r>
  </si>
  <si>
    <r>
      <rPr>
        <b/>
        <vertAlign val="superscript"/>
        <sz val="10"/>
        <color indexed="56"/>
        <rFont val="Verdana"/>
        <family val="2"/>
      </rPr>
      <t xml:space="preserve">4 </t>
    </r>
    <r>
      <rPr>
        <b/>
        <sz val="10"/>
        <color indexed="56"/>
        <rFont val="Verdana"/>
        <family val="2"/>
      </rPr>
      <t>Markings &amp; Maintenance:</t>
    </r>
  </si>
  <si>
    <t>Check</t>
  </si>
  <si>
    <t>Difference</t>
  </si>
  <si>
    <t>Acron</t>
  </si>
  <si>
    <t>Balmain South sydney</t>
  </si>
  <si>
    <t>Dave Tribolet</t>
  </si>
  <si>
    <t>Ern Holmes</t>
  </si>
  <si>
    <t>Jubilee</t>
  </si>
  <si>
    <t>Lance Hutchinson</t>
  </si>
  <si>
    <t>Longueville</t>
  </si>
  <si>
    <t>Ron Routley</t>
  </si>
  <si>
    <t>Ross Gwilliam</t>
  </si>
  <si>
    <t>Weldon</t>
  </si>
  <si>
    <t>Alexandria</t>
  </si>
  <si>
    <t>Comments</t>
  </si>
  <si>
    <r>
      <t xml:space="preserve">Markings &amp; Maintenance </t>
    </r>
    <r>
      <rPr>
        <b/>
        <vertAlign val="superscript"/>
        <sz val="10"/>
        <color indexed="9"/>
        <rFont val="Verdana"/>
        <family val="2"/>
      </rPr>
      <t>4</t>
    </r>
  </si>
  <si>
    <r>
      <t xml:space="preserve">Performance </t>
    </r>
    <r>
      <rPr>
        <b/>
        <vertAlign val="superscript"/>
        <sz val="10"/>
        <color indexed="9"/>
        <rFont val="Verdana"/>
        <family val="2"/>
      </rPr>
      <t>1</t>
    </r>
  </si>
  <si>
    <r>
      <t xml:space="preserve">Condition </t>
    </r>
    <r>
      <rPr>
        <b/>
        <vertAlign val="superscript"/>
        <sz val="10"/>
        <color indexed="9"/>
        <rFont val="Verdana"/>
        <family val="2"/>
      </rPr>
      <t>2</t>
    </r>
  </si>
  <si>
    <r>
      <t xml:space="preserve">Outfield </t>
    </r>
    <r>
      <rPr>
        <b/>
        <vertAlign val="superscript"/>
        <sz val="10"/>
        <color indexed="9"/>
        <rFont val="Verdana"/>
        <family val="2"/>
      </rPr>
      <t>3</t>
    </r>
  </si>
  <si>
    <r>
      <t xml:space="preserve">Maximum Allowance </t>
    </r>
    <r>
      <rPr>
        <b/>
        <sz val="10"/>
        <color indexed="9"/>
        <rFont val="Wingdings"/>
        <charset val="2"/>
      </rPr>
      <t>è</t>
    </r>
  </si>
  <si>
    <r>
      <rPr>
        <b/>
        <vertAlign val="superscript"/>
        <sz val="10"/>
        <color indexed="56"/>
        <rFont val="Verdana"/>
        <family val="2"/>
      </rPr>
      <t xml:space="preserve">1 </t>
    </r>
    <r>
      <rPr>
        <b/>
        <sz val="10"/>
        <color indexed="56"/>
        <rFont val="Verdana"/>
        <family val="2"/>
      </rPr>
      <t>Pitch Performance:</t>
    </r>
  </si>
  <si>
    <r>
      <rPr>
        <b/>
        <vertAlign val="superscript"/>
        <sz val="10"/>
        <color indexed="56"/>
        <rFont val="Verdana"/>
        <family val="2"/>
      </rPr>
      <t xml:space="preserve">2 </t>
    </r>
    <r>
      <rPr>
        <b/>
        <sz val="10"/>
        <color indexed="56"/>
        <rFont val="Verdana"/>
        <family val="2"/>
      </rPr>
      <t>Pitch Condition:</t>
    </r>
  </si>
  <si>
    <r>
      <rPr>
        <b/>
        <vertAlign val="superscript"/>
        <sz val="10"/>
        <color indexed="56"/>
        <rFont val="Verdana"/>
        <family val="2"/>
      </rPr>
      <t xml:space="preserve">3 </t>
    </r>
    <r>
      <rPr>
        <b/>
        <sz val="10"/>
        <color indexed="56"/>
        <rFont val="Verdana"/>
        <family val="2"/>
      </rPr>
      <t>Outfield:</t>
    </r>
  </si>
  <si>
    <r>
      <rPr>
        <b/>
        <vertAlign val="superscript"/>
        <sz val="10"/>
        <color indexed="56"/>
        <rFont val="Verdana"/>
        <family val="2"/>
      </rPr>
      <t xml:space="preserve">4 </t>
    </r>
    <r>
      <rPr>
        <b/>
        <sz val="10"/>
        <color indexed="56"/>
        <rFont val="Verdana"/>
        <family val="2"/>
      </rPr>
      <t>Markings &amp; Maintenance:</t>
    </r>
  </si>
  <si>
    <t>no match</t>
  </si>
  <si>
    <t>n/a =</t>
  </si>
  <si>
    <t>2018/2019 season, Shires Rounds 1-GF inclusive, all matches plus Frank Gray Shield</t>
  </si>
  <si>
    <t>2019/2020 season, Shires Rounds 1-GF inclusive, all matches plus Frank Gray Shield</t>
  </si>
  <si>
    <t>Burwood</t>
  </si>
  <si>
    <t>Bland Oval</t>
  </si>
  <si>
    <t>2020/2021 season, Shires Rounds 1-GF inclusive, all matches plus Frank Gray Shield</t>
  </si>
  <si>
    <t>Koola Park</t>
  </si>
  <si>
    <t>2021/2022 season, Shires Rounds 1-GF inclusive, all matches plus Frank Gray Shield</t>
  </si>
  <si>
    <t>Washed Out</t>
  </si>
  <si>
    <t>Mike Wood Oval</t>
  </si>
  <si>
    <t>BYE</t>
  </si>
  <si>
    <t>2023/2024 season, Shires Rounds 1-GF inclusive, all matches plus Frank Gray Shield</t>
  </si>
  <si>
    <t>NA</t>
  </si>
  <si>
    <t>FGS</t>
  </si>
  <si>
    <t>N/A</t>
  </si>
  <si>
    <t>Washed Out - Match Transferred to Rothwell Park</t>
  </si>
  <si>
    <t>Washed Out - Match Transferred to Hudson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</si>
</sst>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dd\-mmm\-yy"/>
  </numFmts>
  <fonts count="27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sz val="10"/>
      <color indexed="8"/>
      <name val="Wingdings"/>
      <charset val="2"/>
    </font>
    <font>
      <b/>
      <sz val="10"/>
      <color indexed="9"/>
      <name val="Wingdings"/>
      <charset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vertAlign val="superscript"/>
      <sz val="10"/>
      <color indexed="9"/>
      <name val="Verdana"/>
      <family val="2"/>
    </font>
    <font>
      <b/>
      <sz val="10"/>
      <color indexed="56"/>
      <name val="Verdana"/>
      <family val="2"/>
    </font>
    <font>
      <b/>
      <vertAlign val="superscript"/>
      <sz val="10"/>
      <color indexed="56"/>
      <name val="Verdana"/>
      <family val="2"/>
    </font>
    <font>
      <sz val="8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10"/>
      <color rgb="FF0070C0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1" tint="0.34998626667073579"/>
      <name val="Verdana"/>
      <family val="2"/>
    </font>
    <font>
      <sz val="10"/>
      <color rgb="FFFF0000"/>
      <name val="Verdana"/>
      <family val="2"/>
    </font>
    <font>
      <b/>
      <sz val="10"/>
      <color rgb="FFFFFFFF"/>
      <name val="Verdana"/>
      <family val="2"/>
    </font>
    <font>
      <sz val="10"/>
      <color rgb="FF595959"/>
      <name val="Verdana"/>
      <family val="2"/>
    </font>
    <font>
      <sz val="10"/>
      <color rgb="FFFFFFFF"/>
      <name val="Verdana"/>
      <family val="2"/>
    </font>
    <font>
      <b/>
      <sz val="10"/>
      <color rgb="FF1F497D"/>
      <name val="Verdana"/>
      <family val="2"/>
    </font>
    <font>
      <sz val="10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3" fillId="2" borderId="0" xfId="0" applyFont="1" applyFill="1"/>
    <xf numFmtId="0" fontId="13" fillId="0" borderId="0" xfId="0" applyFont="1" applyAlignment="1">
      <alignment horizontal="right"/>
    </xf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3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/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wrapText="1"/>
    </xf>
    <xf numFmtId="0" fontId="15" fillId="3" borderId="4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4" xfId="0" applyFont="1" applyFill="1" applyBorder="1"/>
    <xf numFmtId="4" fontId="15" fillId="3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4" fontId="15" fillId="3" borderId="5" xfId="0" applyNumberFormat="1" applyFont="1" applyFill="1" applyBorder="1" applyAlignment="1">
      <alignment horizontal="center"/>
    </xf>
    <xf numFmtId="4" fontId="15" fillId="3" borderId="6" xfId="0" applyNumberFormat="1" applyFont="1" applyFill="1" applyBorder="1" applyAlignment="1">
      <alignment horizontal="center"/>
    </xf>
    <xf numFmtId="4" fontId="15" fillId="3" borderId="7" xfId="0" applyNumberFormat="1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4" fontId="15" fillId="3" borderId="8" xfId="0" applyNumberFormat="1" applyFont="1" applyFill="1" applyBorder="1" applyAlignment="1">
      <alignment horizontal="center"/>
    </xf>
    <xf numFmtId="4" fontId="15" fillId="3" borderId="9" xfId="0" applyNumberFormat="1" applyFont="1" applyFill="1" applyBorder="1" applyAlignment="1">
      <alignment horizontal="center"/>
    </xf>
    <xf numFmtId="0" fontId="3" fillId="3" borderId="0" xfId="0" applyFont="1" applyFill="1"/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/>
    </xf>
    <xf numFmtId="4" fontId="15" fillId="3" borderId="6" xfId="0" applyNumberFormat="1" applyFont="1" applyFill="1" applyBorder="1" applyAlignment="1">
      <alignment horizontal="center" vertical="center"/>
    </xf>
    <xf numFmtId="4" fontId="15" fillId="3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4" fontId="15" fillId="3" borderId="8" xfId="0" applyNumberFormat="1" applyFont="1" applyFill="1" applyBorder="1" applyAlignment="1">
      <alignment horizontal="center" vertical="center"/>
    </xf>
    <xf numFmtId="4" fontId="15" fillId="3" borderId="9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4" xfId="0" applyFont="1" applyFill="1" applyBorder="1"/>
    <xf numFmtId="4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4" xfId="0" applyFont="1" applyFill="1" applyBorder="1"/>
    <xf numFmtId="4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3" fillId="3" borderId="7" xfId="0" applyFont="1" applyFill="1" applyBorder="1"/>
    <xf numFmtId="4" fontId="3" fillId="3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/>
    <xf numFmtId="4" fontId="1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4" fontId="13" fillId="2" borderId="5" xfId="0" applyNumberFormat="1" applyFont="1" applyFill="1" applyBorder="1" applyAlignment="1">
      <alignment horizontal="center"/>
    </xf>
    <xf numFmtId="4" fontId="13" fillId="2" borderId="6" xfId="0" applyNumberFormat="1" applyFont="1" applyFill="1" applyBorder="1" applyAlignment="1">
      <alignment horizontal="center"/>
    </xf>
    <xf numFmtId="4" fontId="13" fillId="2" borderId="7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4" fontId="13" fillId="2" borderId="8" xfId="0" applyNumberFormat="1" applyFont="1" applyFill="1" applyBorder="1" applyAlignment="1">
      <alignment horizontal="center"/>
    </xf>
    <xf numFmtId="4" fontId="13" fillId="2" borderId="9" xfId="0" applyNumberFormat="1" applyFont="1" applyFill="1" applyBorder="1" applyAlignment="1">
      <alignment horizontal="center"/>
    </xf>
    <xf numFmtId="4" fontId="0" fillId="0" borderId="0" xfId="0" applyNumberFormat="1"/>
    <xf numFmtId="1" fontId="0" fillId="0" borderId="0" xfId="0" applyNumberFormat="1"/>
    <xf numFmtId="0" fontId="13" fillId="4" borderId="0" xfId="0" applyFont="1" applyFill="1"/>
    <xf numFmtId="0" fontId="2" fillId="4" borderId="0" xfId="0" applyFont="1" applyFill="1"/>
    <xf numFmtId="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3" fillId="4" borderId="4" xfId="0" applyFont="1" applyFill="1" applyBorder="1"/>
    <xf numFmtId="4" fontId="13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4" fontId="13" fillId="4" borderId="5" xfId="0" applyNumberFormat="1" applyFont="1" applyFill="1" applyBorder="1" applyAlignment="1">
      <alignment horizontal="center"/>
    </xf>
    <xf numFmtId="4" fontId="13" fillId="4" borderId="6" xfId="0" applyNumberFormat="1" applyFont="1" applyFill="1" applyBorder="1" applyAlignment="1">
      <alignment horizontal="center"/>
    </xf>
    <xf numFmtId="4" fontId="13" fillId="4" borderId="7" xfId="0" applyNumberFormat="1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4" fontId="13" fillId="4" borderId="8" xfId="0" applyNumberFormat="1" applyFont="1" applyFill="1" applyBorder="1" applyAlignment="1">
      <alignment horizontal="center"/>
    </xf>
    <xf numFmtId="4" fontId="13" fillId="4" borderId="9" xfId="0" applyNumberFormat="1" applyFont="1" applyFill="1" applyBorder="1" applyAlignment="1">
      <alignment horizontal="center"/>
    </xf>
    <xf numFmtId="0" fontId="16" fillId="4" borderId="0" xfId="0" applyFont="1" applyFill="1"/>
    <xf numFmtId="4" fontId="13" fillId="4" borderId="0" xfId="0" applyNumberFormat="1" applyFont="1" applyFill="1" applyAlignment="1">
      <alignment horizontal="center"/>
    </xf>
    <xf numFmtId="0" fontId="7" fillId="4" borderId="10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13" fillId="0" borderId="0" xfId="0" applyFont="1" applyAlignment="1">
      <alignment horizontal="left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" fontId="20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21" fillId="0" borderId="0" xfId="0" applyNumberFormat="1" applyFont="1" applyAlignment="1">
      <alignment horizontal="left"/>
    </xf>
    <xf numFmtId="0" fontId="22" fillId="6" borderId="0" xfId="0" applyFont="1" applyFill="1" applyAlignment="1">
      <alignment horizontal="center"/>
    </xf>
    <xf numFmtId="0" fontId="22" fillId="6" borderId="0" xfId="0" applyFont="1" applyFill="1"/>
    <xf numFmtId="0" fontId="22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horizontal="center" wrapText="1"/>
    </xf>
    <xf numFmtId="0" fontId="22" fillId="6" borderId="10" xfId="0" applyFont="1" applyFill="1" applyBorder="1" applyAlignment="1">
      <alignment horizontal="center" wrapText="1"/>
    </xf>
    <xf numFmtId="0" fontId="22" fillId="6" borderId="4" xfId="0" applyFont="1" applyFill="1" applyBorder="1" applyAlignment="1">
      <alignment wrapText="1"/>
    </xf>
    <xf numFmtId="0" fontId="22" fillId="6" borderId="4" xfId="0" applyFont="1" applyFill="1" applyBorder="1" applyAlignment="1">
      <alignment horizontal="center" vertical="top" wrapText="1"/>
    </xf>
    <xf numFmtId="0" fontId="22" fillId="6" borderId="0" xfId="0" applyFont="1" applyFill="1" applyAlignment="1">
      <alignment horizontal="center" wrapText="1"/>
    </xf>
    <xf numFmtId="0" fontId="22" fillId="6" borderId="4" xfId="0" applyFont="1" applyFill="1" applyBorder="1"/>
    <xf numFmtId="4" fontId="22" fillId="6" borderId="4" xfId="0" applyNumberFormat="1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4" fontId="22" fillId="6" borderId="5" xfId="0" applyNumberFormat="1" applyFont="1" applyFill="1" applyBorder="1" applyAlignment="1">
      <alignment horizontal="center"/>
    </xf>
    <xf numFmtId="4" fontId="22" fillId="6" borderId="6" xfId="0" applyNumberFormat="1" applyFont="1" applyFill="1" applyBorder="1" applyAlignment="1">
      <alignment horizontal="center"/>
    </xf>
    <xf numFmtId="4" fontId="22" fillId="6" borderId="7" xfId="0" applyNumberFormat="1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4" fontId="22" fillId="6" borderId="8" xfId="0" applyNumberFormat="1" applyFont="1" applyFill="1" applyBorder="1" applyAlignment="1">
      <alignment horizontal="center"/>
    </xf>
    <xf numFmtId="4" fontId="22" fillId="6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" fontId="2" fillId="7" borderId="0" xfId="0" applyNumberFormat="1" applyFont="1" applyFill="1" applyAlignment="1">
      <alignment horizontal="center"/>
    </xf>
    <xf numFmtId="1" fontId="23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6" borderId="0" xfId="0" applyFont="1" applyFill="1"/>
    <xf numFmtId="4" fontId="22" fillId="6" borderId="0" xfId="0" applyNumberFormat="1" applyFont="1" applyFill="1" applyAlignment="1">
      <alignment horizont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2" fillId="8" borderId="0" xfId="0" applyFont="1" applyFill="1" applyAlignment="1">
      <alignment horizontal="center"/>
    </xf>
    <xf numFmtId="165" fontId="2" fillId="8" borderId="0" xfId="0" applyNumberFormat="1" applyFont="1" applyFill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13" fillId="4" borderId="2" xfId="0" applyFont="1" applyFill="1" applyBorder="1" applyAlignment="1">
      <alignment horizontal="right"/>
    </xf>
    <xf numFmtId="0" fontId="13" fillId="4" borderId="3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18" fillId="0" borderId="0" xfId="0" applyFont="1" applyAlignment="1">
      <alignment horizontal="left"/>
    </xf>
    <xf numFmtId="0" fontId="13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22" fillId="6" borderId="0" xfId="0" applyFont="1" applyFill="1" applyAlignment="1">
      <alignment horizontal="left"/>
    </xf>
    <xf numFmtId="0" fontId="22" fillId="6" borderId="10" xfId="0" applyFont="1" applyFill="1" applyBorder="1" applyAlignment="1">
      <alignment horizontal="center" wrapText="1"/>
    </xf>
    <xf numFmtId="0" fontId="22" fillId="6" borderId="0" xfId="0" applyFont="1" applyFill="1" applyAlignment="1">
      <alignment horizontal="center" wrapText="1"/>
    </xf>
    <xf numFmtId="0" fontId="22" fillId="6" borderId="2" xfId="0" applyFont="1" applyFill="1" applyBorder="1" applyAlignment="1">
      <alignment horizontal="right"/>
    </xf>
    <xf numFmtId="0" fontId="22" fillId="6" borderId="3" xfId="0" applyFont="1" applyFill="1" applyBorder="1" applyAlignment="1">
      <alignment horizontal="right"/>
    </xf>
    <xf numFmtId="0" fontId="25" fillId="0" borderId="0" xfId="0" applyFont="1" applyAlignment="1">
      <alignment horizontal="left"/>
    </xf>
    <xf numFmtId="0" fontId="13" fillId="4" borderId="5" xfId="0" applyFont="1" applyFill="1" applyBorder="1" applyAlignment="1">
      <alignment horizontal="right"/>
    </xf>
    <xf numFmtId="0" fontId="13" fillId="4" borderId="6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5" fillId="3" borderId="5" xfId="0" applyFont="1" applyFill="1" applyBorder="1" applyAlignment="1">
      <alignment horizontal="right"/>
    </xf>
    <xf numFmtId="0" fontId="15" fillId="3" borderId="6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externalLink" Target="externalLinks/externalLink5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icket%20Performance\COMPETITIONS\GRADE%20&amp;%20SHIRES\GROUND%20ASSESSMENTS\Grade\2016-2017_Ground%20Assessments_Gra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ntle\AppData\Local\Microsoft\Windows\INetCache\Content.Outlook\DBYBXW9U\2021-2022_Shires%20Grou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ntle\Downloads\2020-2021_shires%20ground%20(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straliancricket-my.sharepoint.com/personal/sean_mantle_cricketnsw_com_au/Documents/Desktop/16%20Feb/Shires/Copy%20of%202019-2020_Shires%20Groun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straliancricket-my.sharepoint.com/personal/sean_mantle_cricketnsw_com_au/Documents/Desktop/16%20Feb/Shires/2018-2019_Shires%20Groun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yf\Downloads\2015-2016_Shires%20Grou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ll Grounds"/>
      <sheetName val="Allan Border"/>
      <sheetName val="Asquith"/>
      <sheetName val="Balmoral"/>
      <sheetName val="Bankstown"/>
      <sheetName val="Beauchamp"/>
      <sheetName val="Bensons Lane 2"/>
      <sheetName val="Bensons Lane 3"/>
      <sheetName val="Bill Ball"/>
      <sheetName val="Birchgrove"/>
      <sheetName val="Blick"/>
      <sheetName val="Bon Andrews"/>
      <sheetName val="Cahill"/>
      <sheetName val="Camperdown"/>
      <sheetName val="Charles McLaughlin"/>
      <sheetName val="Chatswood"/>
      <sheetName val="Coogee"/>
      <sheetName val="David Phillips - Nth"/>
      <sheetName val="David Phillips - Sth"/>
      <sheetName val="Don Dawson"/>
      <sheetName val="Drummoyne"/>
      <sheetName val="Fairfield"/>
      <sheetName val="Glenn McGrath"/>
      <sheetName val="Graham"/>
      <sheetName val="Grahame Thomas"/>
      <sheetName val="Harold Fraser"/>
      <sheetName val="Howell"/>
      <sheetName val="Hurstville"/>
      <sheetName val="Jensen"/>
      <sheetName val="Jim Hanshaw"/>
      <sheetName val="Joe McAleer"/>
      <sheetName val="Kensington"/>
      <sheetName val="Killara"/>
      <sheetName val="Manly"/>
      <sheetName val="Mark Taylor"/>
      <sheetName val="Merrylands"/>
      <sheetName val="Mike Pawley"/>
      <sheetName val="North Sydney 1"/>
      <sheetName val="Owen Earle"/>
      <sheetName val="Old Kings"/>
      <sheetName val="Petersham"/>
      <sheetName val="Pratten Park"/>
      <sheetName val="Punchbowl"/>
      <sheetName val="Raby 1"/>
      <sheetName val="Raby 2"/>
      <sheetName val="Raby 3"/>
      <sheetName val="Rance"/>
      <sheetName val="Rawson"/>
      <sheetName val="Rosedale"/>
      <sheetName val="Ryde"/>
      <sheetName val="Snape"/>
      <sheetName val="Storey"/>
      <sheetName val="St Paul's"/>
      <sheetName val="Sutherland"/>
      <sheetName val="Tonkin"/>
      <sheetName val="Trumper"/>
      <sheetName val="Tunks"/>
      <sheetName val="University No1"/>
      <sheetName val="Village Green"/>
      <sheetName val="Waverley"/>
      <sheetName val="Whalan 2"/>
      <sheetName val="2015-16 Table"/>
      <sheetName val="2014-15 Table"/>
      <sheetName val="2013-14 Table"/>
      <sheetName val="2012-13 Table"/>
      <sheetName val="2011-12 Table"/>
      <sheetName val="2010-11 Table"/>
      <sheetName val="2009-10 Table"/>
      <sheetName val="2008-09 Table"/>
      <sheetName val="2007-08 Table"/>
      <sheetName val="2006-07 Table"/>
    </sheetNames>
    <sheetDataSet>
      <sheetData sheetId="0" refreshError="1">
        <row r="5">
          <cell r="G5">
            <v>6</v>
          </cell>
          <cell r="H5">
            <v>2.5</v>
          </cell>
          <cell r="I5">
            <v>1</v>
          </cell>
          <cell r="J5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ll Grounds"/>
      <sheetName val="Acron"/>
      <sheetName val="Airey"/>
      <sheetName val="Alan Davidson"/>
      <sheetName val="Alexandria"/>
      <sheetName val="Bexley"/>
      <sheetName val="Bark Huts"/>
      <sheetName val="Bland"/>
      <sheetName val="Charles McLaughlin"/>
      <sheetName val="Dave Tribolet"/>
      <sheetName val="Ern Holmes"/>
      <sheetName val="Epping"/>
      <sheetName val="Frank Gray"/>
      <sheetName val="Greenway 1"/>
      <sheetName val="Greenway 2"/>
      <sheetName val="George Parry"/>
      <sheetName val="Jubilee"/>
      <sheetName val="Kanebridge"/>
      <sheetName val="Koola Park"/>
      <sheetName val="Lance Hutchinson"/>
      <sheetName val="Lindfield"/>
      <sheetName val="Longueville"/>
      <sheetName val="North Epping"/>
      <sheetName val="Pennant Hills"/>
      <sheetName val="Ron Routley"/>
      <sheetName val="Roseville Chase"/>
      <sheetName val="Roseville Park"/>
      <sheetName val="Rothwell"/>
      <sheetName val="St Lukes"/>
      <sheetName val="Tantallon"/>
      <sheetName val="Weldon"/>
      <sheetName val="2020-21"/>
      <sheetName val="2019-20"/>
      <sheetName val="2018-19"/>
      <sheetName val="2016-17"/>
      <sheetName val="2015-16"/>
      <sheetName val="2014-15"/>
      <sheetName val="2013-14"/>
      <sheetName val="2012-13"/>
      <sheetName val="2011-12"/>
      <sheetName val="2010-11"/>
      <sheetName val="2009-10"/>
      <sheetName val="2008-09"/>
    </sheetNames>
    <sheetDataSet>
      <sheetData sheetId="0"/>
      <sheetData sheetId="1">
        <row r="2">
          <cell r="B2" t="str">
            <v>Lindfield</v>
          </cell>
          <cell r="H2">
            <v>4.2</v>
          </cell>
        </row>
        <row r="3">
          <cell r="B3" t="str">
            <v>Acron</v>
          </cell>
        </row>
        <row r="32">
          <cell r="B32">
            <v>12</v>
          </cell>
        </row>
        <row r="33">
          <cell r="E33">
            <v>2.4500000000000002</v>
          </cell>
          <cell r="F33">
            <v>1.0625</v>
          </cell>
          <cell r="G33">
            <v>0.45833333333333331</v>
          </cell>
          <cell r="H33">
            <v>0.22916666666666666</v>
          </cell>
        </row>
      </sheetData>
      <sheetData sheetId="2">
        <row r="2">
          <cell r="B2" t="str">
            <v>Strathfield</v>
          </cell>
          <cell r="H2">
            <v>8.065384615384616</v>
          </cell>
        </row>
        <row r="3">
          <cell r="B3" t="str">
            <v>Airey</v>
          </cell>
        </row>
        <row r="34">
          <cell r="B34">
            <v>13</v>
          </cell>
        </row>
        <row r="35">
          <cell r="E35">
            <v>4.8000000000000007</v>
          </cell>
          <cell r="F35">
            <v>2.0192307692307692</v>
          </cell>
          <cell r="G35">
            <v>0.83076923076923082</v>
          </cell>
          <cell r="H35">
            <v>0.41538461538461541</v>
          </cell>
        </row>
      </sheetData>
      <sheetData sheetId="3">
        <row r="2">
          <cell r="B2" t="str">
            <v>Balmain South sydney</v>
          </cell>
          <cell r="H2">
            <v>6.2545454545454549</v>
          </cell>
        </row>
        <row r="3">
          <cell r="B3" t="str">
            <v>Alan Davidson</v>
          </cell>
        </row>
        <row r="34">
          <cell r="B34">
            <v>11</v>
          </cell>
        </row>
        <row r="35">
          <cell r="E35">
            <v>3.8181818181818183</v>
          </cell>
          <cell r="F35">
            <v>1.6363636363636362</v>
          </cell>
          <cell r="G35">
            <v>0.59090909090909094</v>
          </cell>
          <cell r="H35">
            <v>0.20909090909090908</v>
          </cell>
        </row>
      </sheetData>
      <sheetData sheetId="4"/>
      <sheetData sheetId="5">
        <row r="2">
          <cell r="B2" t="str">
            <v>Georges River</v>
          </cell>
          <cell r="H2">
            <v>8.1307692307692303</v>
          </cell>
        </row>
        <row r="3">
          <cell r="B3" t="str">
            <v>Bexley</v>
          </cell>
        </row>
        <row r="35">
          <cell r="E35">
            <v>13</v>
          </cell>
        </row>
        <row r="36">
          <cell r="E36">
            <v>4.7538461538461538</v>
          </cell>
          <cell r="F36">
            <v>2.1346153846153846</v>
          </cell>
          <cell r="G36">
            <v>0.8</v>
          </cell>
          <cell r="H36">
            <v>0.44230769230769229</v>
          </cell>
        </row>
      </sheetData>
      <sheetData sheetId="6">
        <row r="2">
          <cell r="B2" t="str">
            <v>Strathfield</v>
          </cell>
          <cell r="H2">
            <v>5.4636363636363638</v>
          </cell>
        </row>
        <row r="3">
          <cell r="B3" t="str">
            <v>Bark Huts</v>
          </cell>
        </row>
        <row r="32">
          <cell r="B32">
            <v>11</v>
          </cell>
        </row>
        <row r="33">
          <cell r="E33">
            <v>3.2181818181818183</v>
          </cell>
          <cell r="F33">
            <v>1.4545454545454546</v>
          </cell>
          <cell r="G33">
            <v>0.60909090909090913</v>
          </cell>
          <cell r="H33">
            <v>0.18181818181818182</v>
          </cell>
        </row>
      </sheetData>
      <sheetData sheetId="7">
        <row r="2">
          <cell r="B2" t="str">
            <v>Georges River</v>
          </cell>
          <cell r="H2">
            <v>6.7799999999999994</v>
          </cell>
        </row>
        <row r="3">
          <cell r="B3" t="str">
            <v>Bland Oval</v>
          </cell>
        </row>
        <row r="32">
          <cell r="E32">
            <v>10</v>
          </cell>
        </row>
        <row r="33">
          <cell r="E33">
            <v>3.96</v>
          </cell>
          <cell r="F33">
            <v>1.7749999999999999</v>
          </cell>
          <cell r="G33">
            <v>0.77</v>
          </cell>
          <cell r="H33">
            <v>0.27500000000000002</v>
          </cell>
        </row>
      </sheetData>
      <sheetData sheetId="8">
        <row r="2">
          <cell r="B2" t="str">
            <v>North West Sydney</v>
          </cell>
          <cell r="H2">
            <v>6.6454545454545455</v>
          </cell>
        </row>
        <row r="3">
          <cell r="B3" t="str">
            <v>Charles McLaughlin</v>
          </cell>
        </row>
        <row r="32">
          <cell r="B32">
            <v>11</v>
          </cell>
        </row>
        <row r="33">
          <cell r="E33">
            <v>3.9272727272727272</v>
          </cell>
          <cell r="F33">
            <v>1.7272727272727273</v>
          </cell>
          <cell r="G33">
            <v>0.72727272727272729</v>
          </cell>
          <cell r="H33">
            <v>0.26363636363636361</v>
          </cell>
        </row>
      </sheetData>
      <sheetData sheetId="9">
        <row r="2">
          <cell r="B2" t="str">
            <v>Auburn</v>
          </cell>
          <cell r="H2">
            <v>6.9300000000000006</v>
          </cell>
        </row>
        <row r="3">
          <cell r="B3" t="str">
            <v>Dave Tribolet</v>
          </cell>
        </row>
        <row r="32">
          <cell r="B32">
            <v>10</v>
          </cell>
        </row>
        <row r="33">
          <cell r="E33">
            <v>4.08</v>
          </cell>
          <cell r="F33">
            <v>1.7000000000000002</v>
          </cell>
          <cell r="G33">
            <v>0.71</v>
          </cell>
          <cell r="H33">
            <v>0.44</v>
          </cell>
        </row>
      </sheetData>
      <sheetData sheetId="10">
        <row r="2">
          <cell r="B2" t="str">
            <v>Pennant Hills</v>
          </cell>
          <cell r="H2">
            <v>5.872727272727273</v>
          </cell>
        </row>
        <row r="3">
          <cell r="B3" t="str">
            <v>Ern Holmes</v>
          </cell>
        </row>
        <row r="32">
          <cell r="B32">
            <v>11</v>
          </cell>
        </row>
        <row r="33">
          <cell r="E33">
            <v>3.5454545454545459</v>
          </cell>
          <cell r="F33">
            <v>1.4772727272727273</v>
          </cell>
          <cell r="G33">
            <v>0.62727272727272732</v>
          </cell>
          <cell r="H33">
            <v>0.22272727272727272</v>
          </cell>
        </row>
      </sheetData>
      <sheetData sheetId="11">
        <row r="2">
          <cell r="B2" t="str">
            <v>Epping</v>
          </cell>
          <cell r="H2">
            <v>5.1590909090909083</v>
          </cell>
        </row>
        <row r="3">
          <cell r="B3" t="str">
            <v>Epping Oval</v>
          </cell>
        </row>
        <row r="32">
          <cell r="B32">
            <v>11</v>
          </cell>
        </row>
        <row r="33">
          <cell r="E33">
            <v>3.1636363636363631</v>
          </cell>
          <cell r="F33">
            <v>1.2727272727272725</v>
          </cell>
          <cell r="G33">
            <v>0.51818181818181819</v>
          </cell>
          <cell r="H33">
            <v>0.20454545454545456</v>
          </cell>
        </row>
      </sheetData>
      <sheetData sheetId="12">
        <row r="2">
          <cell r="B2" t="str">
            <v>Warringah</v>
          </cell>
          <cell r="H2">
            <v>7.3249999999999993</v>
          </cell>
        </row>
        <row r="3">
          <cell r="B3" t="str">
            <v>Frank Gray</v>
          </cell>
        </row>
        <row r="32">
          <cell r="B32">
            <v>12</v>
          </cell>
        </row>
        <row r="33">
          <cell r="E33">
            <v>4.25</v>
          </cell>
          <cell r="F33">
            <v>1.9791666666666665</v>
          </cell>
          <cell r="G33">
            <v>0.80833333333333335</v>
          </cell>
          <cell r="H33">
            <v>0.28749999999999998</v>
          </cell>
        </row>
      </sheetData>
      <sheetData sheetId="13">
        <row r="2">
          <cell r="B2" t="str">
            <v>Mt Pritchard-Southern Districts</v>
          </cell>
          <cell r="H2">
            <v>5.7</v>
          </cell>
        </row>
        <row r="3">
          <cell r="B3" t="str">
            <v>Greenway 1</v>
          </cell>
        </row>
        <row r="34">
          <cell r="B34">
            <v>16</v>
          </cell>
        </row>
        <row r="35">
          <cell r="E35">
            <v>3.375</v>
          </cell>
          <cell r="F35">
            <v>1.5</v>
          </cell>
          <cell r="G35">
            <v>0.61250000000000004</v>
          </cell>
          <cell r="H35">
            <v>0.21249999999999999</v>
          </cell>
        </row>
      </sheetData>
      <sheetData sheetId="14">
        <row r="2">
          <cell r="B2" t="str">
            <v>Mt Pritchard-Southern Districts</v>
          </cell>
          <cell r="H2">
            <v>6.0227272727272725</v>
          </cell>
        </row>
        <row r="3">
          <cell r="B3" t="str">
            <v>Greenway 2</v>
          </cell>
        </row>
        <row r="32">
          <cell r="B32">
            <v>11</v>
          </cell>
        </row>
        <row r="33">
          <cell r="E33">
            <v>3.5999999999999996</v>
          </cell>
          <cell r="F33">
            <v>1.5681818181818183</v>
          </cell>
          <cell r="G33">
            <v>0.61818181818181817</v>
          </cell>
          <cell r="H33">
            <v>0.23636363636363636</v>
          </cell>
        </row>
      </sheetData>
      <sheetData sheetId="15">
        <row r="2">
          <cell r="B2" t="str">
            <v>Auburn</v>
          </cell>
          <cell r="H2">
            <v>6.8692307692307697</v>
          </cell>
        </row>
        <row r="3">
          <cell r="B3" t="str">
            <v>George Parry</v>
          </cell>
        </row>
        <row r="34">
          <cell r="B34">
            <v>13</v>
          </cell>
        </row>
        <row r="35">
          <cell r="E35">
            <v>3.9692307692307693</v>
          </cell>
          <cell r="F35">
            <v>1.6923076923076925</v>
          </cell>
          <cell r="G35">
            <v>0.7846153846153846</v>
          </cell>
          <cell r="H35">
            <v>0.42307692307692307</v>
          </cell>
        </row>
      </sheetData>
      <sheetData sheetId="16">
        <row r="2">
          <cell r="B2" t="str">
            <v>Balmain South Sydney</v>
          </cell>
          <cell r="H2">
            <v>6.8500000000000005</v>
          </cell>
        </row>
        <row r="3">
          <cell r="B3" t="str">
            <v>Jubilee</v>
          </cell>
        </row>
        <row r="32">
          <cell r="B32">
            <v>14</v>
          </cell>
        </row>
        <row r="33">
          <cell r="E33">
            <v>4.0285714285714285</v>
          </cell>
          <cell r="F33">
            <v>1.767857142857143</v>
          </cell>
          <cell r="G33">
            <v>0.7857142857142857</v>
          </cell>
          <cell r="H33">
            <v>0.26785714285714285</v>
          </cell>
        </row>
      </sheetData>
      <sheetData sheetId="17">
        <row r="2">
          <cell r="B2" t="str">
            <v>North West Sydney</v>
          </cell>
          <cell r="H2">
            <v>7.2687500000000007</v>
          </cell>
        </row>
        <row r="3">
          <cell r="B3" t="str">
            <v>Kanebridge</v>
          </cell>
        </row>
        <row r="35">
          <cell r="B35">
            <v>16</v>
          </cell>
        </row>
        <row r="36">
          <cell r="E36">
            <v>4.2375000000000007</v>
          </cell>
          <cell r="F36">
            <v>1.9375</v>
          </cell>
          <cell r="G36">
            <v>0.8125</v>
          </cell>
          <cell r="H36">
            <v>0.28125</v>
          </cell>
        </row>
      </sheetData>
      <sheetData sheetId="18">
        <row r="2">
          <cell r="B2" t="str">
            <v>Lindfield</v>
          </cell>
          <cell r="H2">
            <v>5.5727272727272732</v>
          </cell>
        </row>
        <row r="3">
          <cell r="B3" t="str">
            <v>Koola Park</v>
          </cell>
        </row>
        <row r="32">
          <cell r="B32">
            <v>11</v>
          </cell>
          <cell r="E32">
            <v>11</v>
          </cell>
        </row>
        <row r="33">
          <cell r="E33">
            <v>3.1090909090909093</v>
          </cell>
          <cell r="F33">
            <v>1.4318181818181819</v>
          </cell>
          <cell r="G33">
            <v>0.7</v>
          </cell>
          <cell r="H33">
            <v>0.33181818181818185</v>
          </cell>
        </row>
      </sheetData>
      <sheetData sheetId="19">
        <row r="2">
          <cell r="B2" t="str">
            <v>Georges River</v>
          </cell>
          <cell r="H2">
            <v>7.9500000000000011</v>
          </cell>
        </row>
        <row r="3">
          <cell r="B3" t="str">
            <v>Lance Hutchinson</v>
          </cell>
        </row>
        <row r="32">
          <cell r="B32">
            <v>1</v>
          </cell>
        </row>
        <row r="33">
          <cell r="E33">
            <v>4.8000000000000007</v>
          </cell>
          <cell r="F33">
            <v>2</v>
          </cell>
          <cell r="G33">
            <v>0.9</v>
          </cell>
          <cell r="H33">
            <v>0.25</v>
          </cell>
        </row>
      </sheetData>
      <sheetData sheetId="20">
        <row r="2">
          <cell r="B2" t="str">
            <v>Lindfield</v>
          </cell>
          <cell r="H2" t="e">
            <v>#DIV/0!</v>
          </cell>
        </row>
        <row r="3">
          <cell r="B3" t="str">
            <v>Lindfield Oval</v>
          </cell>
        </row>
        <row r="34">
          <cell r="B34">
            <v>0</v>
          </cell>
        </row>
        <row r="35">
          <cell r="E35" t="e">
            <v>#DIV/0!</v>
          </cell>
          <cell r="F35" t="e">
            <v>#DIV/0!</v>
          </cell>
          <cell r="G35" t="e">
            <v>#DIV/0!</v>
          </cell>
          <cell r="H35" t="e">
            <v>#DIV/0!</v>
          </cell>
        </row>
      </sheetData>
      <sheetData sheetId="21">
        <row r="2">
          <cell r="H2">
            <v>6.5583333333333327</v>
          </cell>
        </row>
        <row r="3">
          <cell r="B3" t="str">
            <v>Longueville</v>
          </cell>
        </row>
        <row r="32">
          <cell r="B32">
            <v>12</v>
          </cell>
        </row>
        <row r="33">
          <cell r="E33">
            <v>3.8</v>
          </cell>
          <cell r="F33">
            <v>1.75</v>
          </cell>
          <cell r="G33">
            <v>0.65833333333333333</v>
          </cell>
          <cell r="H33">
            <v>0.35</v>
          </cell>
        </row>
      </sheetData>
      <sheetData sheetId="22">
        <row r="2">
          <cell r="B2" t="str">
            <v>Epping</v>
          </cell>
          <cell r="H2">
            <v>7.1899999999999995</v>
          </cell>
        </row>
        <row r="3">
          <cell r="B3" t="str">
            <v>North Epping Oval</v>
          </cell>
        </row>
        <row r="36">
          <cell r="B36">
            <v>15</v>
          </cell>
        </row>
        <row r="37">
          <cell r="E37">
            <v>4.1999999999999993</v>
          </cell>
          <cell r="F37">
            <v>1.9166666666666667</v>
          </cell>
          <cell r="G37">
            <v>0.69333333333333336</v>
          </cell>
          <cell r="H37">
            <v>0.38</v>
          </cell>
        </row>
      </sheetData>
      <sheetData sheetId="23">
        <row r="2">
          <cell r="B2" t="str">
            <v>Pennant Hills</v>
          </cell>
          <cell r="H2">
            <v>6.0733333333333333</v>
          </cell>
        </row>
        <row r="3">
          <cell r="B3" t="str">
            <v>Pennant Hills Oval</v>
          </cell>
        </row>
        <row r="34">
          <cell r="B34">
            <v>15</v>
          </cell>
        </row>
        <row r="35">
          <cell r="E35">
            <v>3.6799999999999997</v>
          </cell>
          <cell r="F35">
            <v>1.55</v>
          </cell>
          <cell r="G35">
            <v>0.62</v>
          </cell>
          <cell r="H35">
            <v>0.22333333333333333</v>
          </cell>
        </row>
      </sheetData>
      <sheetData sheetId="24">
        <row r="2">
          <cell r="B2" t="str">
            <v>Burwood Briars</v>
          </cell>
          <cell r="H2">
            <v>7.929166666666668</v>
          </cell>
        </row>
        <row r="3">
          <cell r="B3" t="str">
            <v>Ron Routley</v>
          </cell>
        </row>
        <row r="33">
          <cell r="B33">
            <v>12</v>
          </cell>
        </row>
        <row r="34">
          <cell r="E34">
            <v>4.6500000000000004</v>
          </cell>
          <cell r="F34">
            <v>2.0208333333333335</v>
          </cell>
          <cell r="G34">
            <v>0.82499999999999996</v>
          </cell>
          <cell r="H34">
            <v>0.43333333333333335</v>
          </cell>
        </row>
      </sheetData>
      <sheetData sheetId="25">
        <row r="2">
          <cell r="B2" t="str">
            <v>Roseville</v>
          </cell>
          <cell r="H2">
            <v>7.2321428571428568</v>
          </cell>
        </row>
        <row r="3">
          <cell r="B3" t="str">
            <v>Roseville Chase</v>
          </cell>
        </row>
        <row r="34">
          <cell r="B34">
            <v>14</v>
          </cell>
        </row>
        <row r="35">
          <cell r="E35">
            <v>4.5</v>
          </cell>
          <cell r="F35">
            <v>1.6785714285714284</v>
          </cell>
          <cell r="G35">
            <v>0.6071428571428571</v>
          </cell>
          <cell r="H35">
            <v>0.44642857142857145</v>
          </cell>
        </row>
      </sheetData>
      <sheetData sheetId="26">
        <row r="2">
          <cell r="B2" t="str">
            <v>Roseville</v>
          </cell>
          <cell r="H2">
            <v>4.5636363636363644</v>
          </cell>
        </row>
        <row r="3">
          <cell r="B3" t="str">
            <v>Roseville Park</v>
          </cell>
        </row>
        <row r="32">
          <cell r="B32">
            <v>11</v>
          </cell>
        </row>
        <row r="33">
          <cell r="E33">
            <v>2.7272727272727271</v>
          </cell>
          <cell r="F33">
            <v>1.1818181818181819</v>
          </cell>
          <cell r="G33">
            <v>0.46363636363636362</v>
          </cell>
          <cell r="H33">
            <v>0.19090909090909092</v>
          </cell>
        </row>
      </sheetData>
      <sheetData sheetId="27">
        <row r="2">
          <cell r="B2" t="str">
            <v>Burwood Briars</v>
          </cell>
          <cell r="H2">
            <v>7.6687500000000002</v>
          </cell>
        </row>
        <row r="3">
          <cell r="B3" t="str">
            <v>Rothwell</v>
          </cell>
        </row>
        <row r="33">
          <cell r="B33">
            <v>16</v>
          </cell>
        </row>
        <row r="34">
          <cell r="E34">
            <v>4.4250000000000007</v>
          </cell>
          <cell r="F34">
            <v>1.984375</v>
          </cell>
          <cell r="G34">
            <v>0.83125000000000004</v>
          </cell>
          <cell r="H34">
            <v>0.42812499999999998</v>
          </cell>
        </row>
      </sheetData>
      <sheetData sheetId="28">
        <row r="2">
          <cell r="B2" t="str">
            <v>Burwood</v>
          </cell>
          <cell r="H2" t="e">
            <v>#DIV/0!</v>
          </cell>
        </row>
        <row r="3">
          <cell r="B3" t="str">
            <v>St Lukes</v>
          </cell>
        </row>
        <row r="32">
          <cell r="E32">
            <v>0</v>
          </cell>
        </row>
        <row r="33">
          <cell r="E33" t="e">
            <v>#DIV/0!</v>
          </cell>
          <cell r="F33" t="e">
            <v>#DIV/0!</v>
          </cell>
          <cell r="G33" t="e">
            <v>#DIV/0!</v>
          </cell>
          <cell r="H33" t="e">
            <v>#DIV/0!</v>
          </cell>
        </row>
      </sheetData>
      <sheetData sheetId="29">
        <row r="2">
          <cell r="B2" t="str">
            <v>Lane Cove</v>
          </cell>
          <cell r="H2">
            <v>5.7124999999999995</v>
          </cell>
        </row>
        <row r="3">
          <cell r="B3" t="str">
            <v>Tantallon</v>
          </cell>
        </row>
        <row r="34">
          <cell r="B34">
            <v>12</v>
          </cell>
        </row>
        <row r="35">
          <cell r="E35">
            <v>3.2</v>
          </cell>
          <cell r="F35">
            <v>1.5</v>
          </cell>
          <cell r="G35">
            <v>0.70833333333333337</v>
          </cell>
          <cell r="H35">
            <v>0.30416666666666664</v>
          </cell>
        </row>
      </sheetData>
      <sheetData sheetId="30">
        <row r="2">
          <cell r="B2" t="str">
            <v>Warringah</v>
          </cell>
          <cell r="H2">
            <v>7.9833333333333334</v>
          </cell>
        </row>
        <row r="3">
          <cell r="B3" t="str">
            <v>Weldon</v>
          </cell>
        </row>
        <row r="35">
          <cell r="B35">
            <v>18</v>
          </cell>
        </row>
        <row r="36">
          <cell r="E36">
            <v>4.7333333333333334</v>
          </cell>
          <cell r="F36">
            <v>2.0277777777777777</v>
          </cell>
          <cell r="G36">
            <v>0.88888888888888884</v>
          </cell>
          <cell r="H36">
            <v>0.33333333333333331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ll Grounds"/>
      <sheetName val="Acron"/>
      <sheetName val="Airey"/>
      <sheetName val="Alan Davidson"/>
      <sheetName val="Alexandria"/>
      <sheetName val="Bark Huts"/>
      <sheetName val="Bexley"/>
      <sheetName val="Bland"/>
      <sheetName val="Charles McLaughlin"/>
      <sheetName val="Dave Tribolet"/>
      <sheetName val="Ern Holmes"/>
      <sheetName val="Epping"/>
      <sheetName val="Frank Gray"/>
      <sheetName val="Greenway 1"/>
      <sheetName val="Greenway 2"/>
      <sheetName val="George Parry"/>
      <sheetName val="Jubilee"/>
      <sheetName val="Kanebridge"/>
      <sheetName val="Lance Hutchinson"/>
      <sheetName val="Lindfield"/>
      <sheetName val="Longueville"/>
      <sheetName val="North Epping"/>
      <sheetName val="Pennant Hills"/>
      <sheetName val="Ron Routley"/>
      <sheetName val="Roseville Chase"/>
      <sheetName val="Roseville Park"/>
      <sheetName val="Rothwell"/>
      <sheetName val="St Lukes"/>
      <sheetName val="Tantallon"/>
      <sheetName val="The Glade"/>
      <sheetName val="Weldon"/>
      <sheetName val="2019-20"/>
      <sheetName val="2018-19"/>
      <sheetName val="2016-17"/>
      <sheetName val="2015-16"/>
      <sheetName val="2014-15"/>
      <sheetName val="2013-14"/>
      <sheetName val="2012-13"/>
      <sheetName val="2011-12"/>
      <sheetName val="2010-11"/>
      <sheetName val="2009-10"/>
      <sheetName val="2008-09"/>
    </sheetNames>
    <sheetDataSet>
      <sheetData sheetId="0" refreshError="1"/>
      <sheetData sheetId="1">
        <row r="2">
          <cell r="B2" t="str">
            <v>Lindfield</v>
          </cell>
          <cell r="H2">
            <v>5.5733333333333341</v>
          </cell>
        </row>
        <row r="3">
          <cell r="B3" t="str">
            <v>Acron</v>
          </cell>
        </row>
        <row r="32">
          <cell r="B32">
            <v>15</v>
          </cell>
        </row>
        <row r="33">
          <cell r="E33">
            <v>3.3200000000000003</v>
          </cell>
          <cell r="F33">
            <v>1.4666666666666668</v>
          </cell>
          <cell r="G33">
            <v>0.55333333333333334</v>
          </cell>
          <cell r="H33">
            <v>0.23333333333333334</v>
          </cell>
        </row>
      </sheetData>
      <sheetData sheetId="2">
        <row r="2">
          <cell r="B2" t="str">
            <v>Strathfield</v>
          </cell>
          <cell r="H2">
            <v>8.5764705882352938</v>
          </cell>
        </row>
        <row r="3">
          <cell r="B3" t="str">
            <v>Airey</v>
          </cell>
        </row>
        <row r="34">
          <cell r="B34">
            <v>17</v>
          </cell>
        </row>
        <row r="35">
          <cell r="E35">
            <v>5.0823529411764703</v>
          </cell>
          <cell r="F35">
            <v>2.1764705882352944</v>
          </cell>
          <cell r="G35">
            <v>0.90588235294117647</v>
          </cell>
          <cell r="H35">
            <v>0.41176470588235292</v>
          </cell>
        </row>
      </sheetData>
      <sheetData sheetId="3">
        <row r="2">
          <cell r="B2" t="str">
            <v>Balmain South sydney</v>
          </cell>
          <cell r="H2">
            <v>6.3176470588235301</v>
          </cell>
        </row>
        <row r="3">
          <cell r="B3" t="str">
            <v>Alan Davidson</v>
          </cell>
        </row>
        <row r="34">
          <cell r="B34">
            <v>17</v>
          </cell>
        </row>
        <row r="35">
          <cell r="E35">
            <v>3.7058823529411766</v>
          </cell>
          <cell r="F35">
            <v>1.6764705882352939</v>
          </cell>
          <cell r="G35">
            <v>0.6588235294117647</v>
          </cell>
          <cell r="H35">
            <v>0.27647058823529413</v>
          </cell>
        </row>
      </sheetData>
      <sheetData sheetId="4" refreshError="1"/>
      <sheetData sheetId="5">
        <row r="2">
          <cell r="B2" t="str">
            <v>Strathfield</v>
          </cell>
          <cell r="H2">
            <v>7.2178571428571425</v>
          </cell>
        </row>
        <row r="3">
          <cell r="B3" t="str">
            <v>Bark Huts</v>
          </cell>
        </row>
        <row r="32">
          <cell r="B32">
            <v>14</v>
          </cell>
        </row>
        <row r="33">
          <cell r="E33">
            <v>4.2857142857142856</v>
          </cell>
          <cell r="F33">
            <v>1.875</v>
          </cell>
          <cell r="G33">
            <v>0.7857142857142857</v>
          </cell>
          <cell r="H33">
            <v>0.27142857142857141</v>
          </cell>
        </row>
      </sheetData>
      <sheetData sheetId="6">
        <row r="2">
          <cell r="B2" t="str">
            <v>Georges River</v>
          </cell>
          <cell r="H2">
            <v>7.6305555555555555</v>
          </cell>
        </row>
        <row r="3">
          <cell r="B3" t="str">
            <v>Bexley</v>
          </cell>
        </row>
        <row r="35">
          <cell r="E35">
            <v>18</v>
          </cell>
        </row>
        <row r="36">
          <cell r="E36">
            <v>4.3666666666666663</v>
          </cell>
          <cell r="F36">
            <v>2.0416666666666665</v>
          </cell>
          <cell r="G36">
            <v>0.80555555555555558</v>
          </cell>
          <cell r="H36">
            <v>0.41666666666666669</v>
          </cell>
        </row>
      </sheetData>
      <sheetData sheetId="7">
        <row r="2">
          <cell r="B2" t="str">
            <v>Georges River</v>
          </cell>
          <cell r="H2">
            <v>3.9750000000000001</v>
          </cell>
        </row>
        <row r="3">
          <cell r="B3" t="str">
            <v>Bland Oval</v>
          </cell>
        </row>
        <row r="32">
          <cell r="E32">
            <v>2</v>
          </cell>
        </row>
        <row r="33">
          <cell r="E33">
            <v>2.4000000000000004</v>
          </cell>
          <cell r="F33">
            <v>1.125</v>
          </cell>
          <cell r="G33">
            <v>0.45</v>
          </cell>
          <cell r="H33">
            <v>0</v>
          </cell>
        </row>
      </sheetData>
      <sheetData sheetId="8">
        <row r="2">
          <cell r="B2" t="str">
            <v>North West Sydney</v>
          </cell>
          <cell r="H2">
            <v>5.57</v>
          </cell>
        </row>
        <row r="3">
          <cell r="B3" t="str">
            <v>Charles McLaughlin</v>
          </cell>
        </row>
        <row r="32">
          <cell r="B32">
            <v>15</v>
          </cell>
        </row>
        <row r="33">
          <cell r="E33">
            <v>3.3200000000000003</v>
          </cell>
          <cell r="F33">
            <v>1.45</v>
          </cell>
          <cell r="G33">
            <v>0.54</v>
          </cell>
          <cell r="H33">
            <v>0.26</v>
          </cell>
        </row>
      </sheetData>
      <sheetData sheetId="9">
        <row r="2">
          <cell r="B2" t="str">
            <v>Auburn</v>
          </cell>
          <cell r="H2">
            <v>7.043333333333333</v>
          </cell>
        </row>
        <row r="3">
          <cell r="B3" t="str">
            <v>Dave Tribolet</v>
          </cell>
        </row>
        <row r="32">
          <cell r="B32">
            <v>15</v>
          </cell>
        </row>
        <row r="33">
          <cell r="E33">
            <v>4.08</v>
          </cell>
          <cell r="F33">
            <v>1.75</v>
          </cell>
          <cell r="G33">
            <v>0.76666666666666672</v>
          </cell>
          <cell r="H33">
            <v>0.44666666666666666</v>
          </cell>
        </row>
      </sheetData>
      <sheetData sheetId="10">
        <row r="2">
          <cell r="B2" t="str">
            <v>Pennant Hills</v>
          </cell>
          <cell r="H2">
            <v>4.0571428571428578</v>
          </cell>
        </row>
        <row r="3">
          <cell r="B3" t="str">
            <v>Ern Holmes</v>
          </cell>
        </row>
        <row r="32">
          <cell r="B32">
            <v>7</v>
          </cell>
        </row>
        <row r="33">
          <cell r="E33">
            <v>2.4857142857142858</v>
          </cell>
          <cell r="F33">
            <v>0.9642857142857143</v>
          </cell>
          <cell r="G33">
            <v>0.47142857142857142</v>
          </cell>
          <cell r="H33">
            <v>0.1357142857142857</v>
          </cell>
        </row>
      </sheetData>
      <sheetData sheetId="11">
        <row r="2">
          <cell r="B2" t="str">
            <v>Epping</v>
          </cell>
          <cell r="H2">
            <v>5.4625000000000004</v>
          </cell>
        </row>
        <row r="3">
          <cell r="B3" t="str">
            <v>Epping Oval</v>
          </cell>
        </row>
        <row r="32">
          <cell r="B32">
            <v>16</v>
          </cell>
        </row>
        <row r="33">
          <cell r="E33">
            <v>3.375</v>
          </cell>
          <cell r="F33">
            <v>1.4375</v>
          </cell>
          <cell r="G33">
            <v>0.46250000000000002</v>
          </cell>
          <cell r="H33">
            <v>0.1875</v>
          </cell>
        </row>
      </sheetData>
      <sheetData sheetId="12">
        <row r="2">
          <cell r="B2" t="str">
            <v>Warringah</v>
          </cell>
          <cell r="H2">
            <v>7.3321428571428573</v>
          </cell>
        </row>
        <row r="3">
          <cell r="B3" t="str">
            <v>Frank Gray</v>
          </cell>
        </row>
        <row r="32">
          <cell r="B32">
            <v>14</v>
          </cell>
        </row>
        <row r="33">
          <cell r="E33">
            <v>4.4142857142857146</v>
          </cell>
          <cell r="F33">
            <v>1.9285714285714286</v>
          </cell>
          <cell r="G33">
            <v>0.75714285714285712</v>
          </cell>
          <cell r="H33">
            <v>0.23214285714285715</v>
          </cell>
        </row>
      </sheetData>
      <sheetData sheetId="13">
        <row r="2">
          <cell r="B2" t="str">
            <v>Mt Pritchard-Southern Districts</v>
          </cell>
          <cell r="H2">
            <v>5.4117647058823541</v>
          </cell>
        </row>
        <row r="3">
          <cell r="B3" t="str">
            <v>Greenway 1</v>
          </cell>
        </row>
        <row r="34">
          <cell r="B34">
            <v>17</v>
          </cell>
        </row>
        <row r="35">
          <cell r="E35">
            <v>3.105882352941177</v>
          </cell>
          <cell r="F35">
            <v>1.4558823529411766</v>
          </cell>
          <cell r="G35">
            <v>0.64117647058823535</v>
          </cell>
          <cell r="H35">
            <v>0.20882352941176471</v>
          </cell>
        </row>
      </sheetData>
      <sheetData sheetId="14">
        <row r="2">
          <cell r="B2" t="str">
            <v>Mt Pritchard-Southern Districts</v>
          </cell>
          <cell r="H2">
            <v>5.1233333333333331</v>
          </cell>
        </row>
        <row r="3">
          <cell r="B3" t="str">
            <v>Greenway 2</v>
          </cell>
        </row>
        <row r="32">
          <cell r="B32">
            <v>15</v>
          </cell>
        </row>
        <row r="33">
          <cell r="E33">
            <v>2.96</v>
          </cell>
          <cell r="F33">
            <v>1.3666666666666667</v>
          </cell>
          <cell r="G33">
            <v>0.55333333333333334</v>
          </cell>
          <cell r="H33">
            <v>0.24333333333333335</v>
          </cell>
        </row>
      </sheetData>
      <sheetData sheetId="15">
        <row r="2">
          <cell r="B2" t="str">
            <v>Auburn</v>
          </cell>
          <cell r="H2">
            <v>6.9382352941176482</v>
          </cell>
        </row>
        <row r="3">
          <cell r="B3" t="str">
            <v>George Parry</v>
          </cell>
        </row>
        <row r="34">
          <cell r="B34">
            <v>17</v>
          </cell>
        </row>
        <row r="35">
          <cell r="E35">
            <v>3.9176470588235297</v>
          </cell>
          <cell r="F35">
            <v>1.8529411764705883</v>
          </cell>
          <cell r="G35">
            <v>0.75882352941176467</v>
          </cell>
          <cell r="H35">
            <v>0.4088235294117647</v>
          </cell>
        </row>
      </sheetData>
      <sheetData sheetId="16">
        <row r="2">
          <cell r="B2" t="str">
            <v>Balmain South Sydney</v>
          </cell>
          <cell r="H2">
            <v>4.6500000000000004</v>
          </cell>
        </row>
        <row r="3">
          <cell r="B3" t="str">
            <v>Jubilee</v>
          </cell>
        </row>
        <row r="32">
          <cell r="B32">
            <v>15</v>
          </cell>
        </row>
        <row r="33">
          <cell r="E33">
            <v>2.7600000000000002</v>
          </cell>
          <cell r="F33">
            <v>1.2</v>
          </cell>
          <cell r="G33">
            <v>0.52</v>
          </cell>
          <cell r="H33">
            <v>0.17</v>
          </cell>
        </row>
      </sheetData>
      <sheetData sheetId="17">
        <row r="2">
          <cell r="B2" t="str">
            <v>North West Sydney</v>
          </cell>
          <cell r="H2">
            <v>6.802941176470588</v>
          </cell>
        </row>
        <row r="3">
          <cell r="B3" t="str">
            <v>Kanebridge</v>
          </cell>
        </row>
        <row r="35">
          <cell r="B35">
            <v>17</v>
          </cell>
        </row>
        <row r="36">
          <cell r="E36">
            <v>3.9882352941176471</v>
          </cell>
          <cell r="F36">
            <v>1.7058823529411766</v>
          </cell>
          <cell r="G36">
            <v>0.77058823529411768</v>
          </cell>
          <cell r="H36">
            <v>0.33823529411764708</v>
          </cell>
        </row>
      </sheetData>
      <sheetData sheetId="18">
        <row r="2">
          <cell r="B2" t="str">
            <v>Georges River</v>
          </cell>
          <cell r="H2">
            <v>5.7535714285714281</v>
          </cell>
        </row>
        <row r="3">
          <cell r="B3" t="str">
            <v>Lance Hutchinson</v>
          </cell>
        </row>
        <row r="32">
          <cell r="B32">
            <v>14</v>
          </cell>
        </row>
        <row r="33">
          <cell r="E33">
            <v>3.4285714285714284</v>
          </cell>
          <cell r="F33">
            <v>1.4821428571428572</v>
          </cell>
          <cell r="G33">
            <v>0.58571428571428574</v>
          </cell>
          <cell r="H33">
            <v>0.25714285714285712</v>
          </cell>
        </row>
      </sheetData>
      <sheetData sheetId="19">
        <row r="2">
          <cell r="B2" t="str">
            <v>Lindfield</v>
          </cell>
          <cell r="H2">
            <v>5.9441176470588237</v>
          </cell>
        </row>
        <row r="3">
          <cell r="B3" t="str">
            <v>Lindfield Oval</v>
          </cell>
        </row>
        <row r="34">
          <cell r="B34">
            <v>17</v>
          </cell>
        </row>
        <row r="35">
          <cell r="E35">
            <v>3.3529411764705883</v>
          </cell>
          <cell r="F35">
            <v>1.5</v>
          </cell>
          <cell r="G35">
            <v>0.62941176470588234</v>
          </cell>
          <cell r="H35">
            <v>0.46176470588235297</v>
          </cell>
        </row>
      </sheetData>
      <sheetData sheetId="20">
        <row r="2">
          <cell r="H2">
            <v>7.4766666666666666</v>
          </cell>
        </row>
        <row r="3">
          <cell r="B3" t="str">
            <v>Longueville</v>
          </cell>
        </row>
        <row r="32">
          <cell r="B32">
            <v>15</v>
          </cell>
        </row>
        <row r="33">
          <cell r="E33">
            <v>4.28</v>
          </cell>
          <cell r="F33">
            <v>1.9666666666666666</v>
          </cell>
          <cell r="G33">
            <v>0.8</v>
          </cell>
          <cell r="H33">
            <v>0.43</v>
          </cell>
        </row>
      </sheetData>
      <sheetData sheetId="21">
        <row r="2">
          <cell r="B2" t="str">
            <v>Epping</v>
          </cell>
          <cell r="H2">
            <v>6.4857142857142858</v>
          </cell>
        </row>
        <row r="3">
          <cell r="B3" t="str">
            <v>North Epping Oval</v>
          </cell>
        </row>
        <row r="36">
          <cell r="B36">
            <v>21</v>
          </cell>
        </row>
        <row r="37">
          <cell r="E37">
            <v>3.8285714285714283</v>
          </cell>
          <cell r="F37">
            <v>1.7261904761904763</v>
          </cell>
          <cell r="G37">
            <v>0.6333333333333333</v>
          </cell>
          <cell r="H37">
            <v>0.29761904761904762</v>
          </cell>
        </row>
      </sheetData>
      <sheetData sheetId="22">
        <row r="2">
          <cell r="B2" t="str">
            <v>Pennant Hills</v>
          </cell>
          <cell r="H2">
            <v>6.34375</v>
          </cell>
        </row>
        <row r="3">
          <cell r="B3" t="str">
            <v>Pennant Hills Oval</v>
          </cell>
        </row>
        <row r="34">
          <cell r="B34">
            <v>16</v>
          </cell>
        </row>
        <row r="35">
          <cell r="E35">
            <v>3.7874999999999996</v>
          </cell>
          <cell r="F35">
            <v>1.671875</v>
          </cell>
          <cell r="G35">
            <v>0.65</v>
          </cell>
          <cell r="H35">
            <v>0.234375</v>
          </cell>
        </row>
      </sheetData>
      <sheetData sheetId="23">
        <row r="2">
          <cell r="B2" t="str">
            <v>Burwood Briars</v>
          </cell>
          <cell r="H2">
            <v>8.2437500000000004</v>
          </cell>
        </row>
        <row r="3">
          <cell r="B3" t="str">
            <v>Ron Routley</v>
          </cell>
        </row>
        <row r="33">
          <cell r="B33">
            <v>16</v>
          </cell>
        </row>
        <row r="34">
          <cell r="E34">
            <v>4.8000000000000007</v>
          </cell>
          <cell r="F34">
            <v>2.15625</v>
          </cell>
          <cell r="G34">
            <v>0.81874999999999998</v>
          </cell>
          <cell r="H34">
            <v>0.46875</v>
          </cell>
        </row>
      </sheetData>
      <sheetData sheetId="24">
        <row r="2">
          <cell r="B2" t="str">
            <v>Roseville</v>
          </cell>
          <cell r="H2">
            <v>7.2174999999999994</v>
          </cell>
        </row>
        <row r="3">
          <cell r="B3" t="str">
            <v>Roseville Chase</v>
          </cell>
        </row>
        <row r="34">
          <cell r="B34">
            <v>20</v>
          </cell>
        </row>
        <row r="35">
          <cell r="E35">
            <v>4.3499999999999996</v>
          </cell>
          <cell r="F35">
            <v>1.7999999999999998</v>
          </cell>
          <cell r="G35">
            <v>0.63</v>
          </cell>
          <cell r="H35">
            <v>0.4375</v>
          </cell>
        </row>
      </sheetData>
      <sheetData sheetId="25">
        <row r="2">
          <cell r="B2" t="str">
            <v>Roseville</v>
          </cell>
          <cell r="H2">
            <v>7.2533333333333339</v>
          </cell>
        </row>
        <row r="3">
          <cell r="B3" t="str">
            <v>Roseville Park</v>
          </cell>
        </row>
        <row r="32">
          <cell r="B32">
            <v>15</v>
          </cell>
        </row>
        <row r="33">
          <cell r="E33">
            <v>4.24</v>
          </cell>
          <cell r="F33">
            <v>1.9166666666666667</v>
          </cell>
          <cell r="G33">
            <v>0.69333333333333336</v>
          </cell>
          <cell r="H33">
            <v>0.40333333333333332</v>
          </cell>
        </row>
      </sheetData>
      <sheetData sheetId="26">
        <row r="2">
          <cell r="B2" t="str">
            <v>Burwood Briars</v>
          </cell>
          <cell r="H2">
            <v>7.645833333333333</v>
          </cell>
        </row>
        <row r="3">
          <cell r="B3" t="str">
            <v>Rothwell</v>
          </cell>
        </row>
        <row r="33">
          <cell r="B33">
            <v>12</v>
          </cell>
        </row>
        <row r="34">
          <cell r="E34">
            <v>4.3499999999999996</v>
          </cell>
          <cell r="F34">
            <v>1.9375</v>
          </cell>
          <cell r="G34">
            <v>0.8666666666666667</v>
          </cell>
          <cell r="H34">
            <v>0.49166666666666664</v>
          </cell>
        </row>
      </sheetData>
      <sheetData sheetId="27">
        <row r="2">
          <cell r="B2" t="str">
            <v>Burwood</v>
          </cell>
          <cell r="H2">
            <v>7.15</v>
          </cell>
        </row>
        <row r="3">
          <cell r="B3" t="str">
            <v>St Lukes</v>
          </cell>
        </row>
        <row r="32">
          <cell r="E32">
            <v>8</v>
          </cell>
        </row>
        <row r="33">
          <cell r="E33">
            <v>4.0500000000000007</v>
          </cell>
          <cell r="F33">
            <v>2</v>
          </cell>
          <cell r="G33">
            <v>0.73750000000000004</v>
          </cell>
          <cell r="H33">
            <v>0.36249999999999999</v>
          </cell>
        </row>
      </sheetData>
      <sheetData sheetId="28">
        <row r="2">
          <cell r="B2" t="str">
            <v>Lane Cove</v>
          </cell>
          <cell r="H2">
            <v>7.4075000000000006</v>
          </cell>
        </row>
        <row r="3">
          <cell r="B3" t="str">
            <v>Tantallon</v>
          </cell>
        </row>
        <row r="34">
          <cell r="B34">
            <v>20</v>
          </cell>
        </row>
        <row r="35">
          <cell r="E35">
            <v>4.41</v>
          </cell>
          <cell r="F35">
            <v>1.7999999999999998</v>
          </cell>
          <cell r="G35">
            <v>0.77500000000000002</v>
          </cell>
          <cell r="H35">
            <v>0.42249999999999999</v>
          </cell>
        </row>
      </sheetData>
      <sheetData sheetId="29">
        <row r="2">
          <cell r="B2" t="str">
            <v>Pennant Hills</v>
          </cell>
          <cell r="H2">
            <v>7.2571428571428571</v>
          </cell>
        </row>
        <row r="3">
          <cell r="B3" t="str">
            <v>The Glade</v>
          </cell>
        </row>
        <row r="32">
          <cell r="E32">
            <v>7</v>
          </cell>
        </row>
        <row r="33">
          <cell r="E33">
            <v>4.371428571428571</v>
          </cell>
          <cell r="F33">
            <v>1.9642857142857142</v>
          </cell>
          <cell r="G33">
            <v>0.67142857142857137</v>
          </cell>
        </row>
      </sheetData>
      <sheetData sheetId="30">
        <row r="2">
          <cell r="B2" t="str">
            <v>Warringah</v>
          </cell>
          <cell r="H2">
            <v>7.2735294117647049</v>
          </cell>
        </row>
        <row r="3">
          <cell r="B3" t="str">
            <v>Weldon</v>
          </cell>
        </row>
        <row r="35">
          <cell r="B35">
            <v>17</v>
          </cell>
        </row>
        <row r="36">
          <cell r="E36">
            <v>4.341176470588235</v>
          </cell>
          <cell r="F36">
            <v>1.9117647058823528</v>
          </cell>
          <cell r="G36">
            <v>0.72941176470588232</v>
          </cell>
          <cell r="H36">
            <v>0.29117647058823531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ll Grounds"/>
      <sheetName val="Acron"/>
      <sheetName val="Airey"/>
      <sheetName val="Alan Davidson"/>
      <sheetName val="Alexandria"/>
      <sheetName val="Bark Huts"/>
      <sheetName val="Bexley"/>
      <sheetName val="Charles McLaughlin"/>
      <sheetName val="Dave Tribolet"/>
      <sheetName val="Ern Holmes"/>
      <sheetName val="Epping"/>
      <sheetName val="Frank Gray"/>
      <sheetName val="Greenway 1"/>
      <sheetName val="Greenway 2"/>
      <sheetName val="George Parry"/>
      <sheetName val="Jubilee"/>
      <sheetName val="Kanebridge"/>
      <sheetName val="Lance Hutchinson"/>
      <sheetName val="Lindfield"/>
      <sheetName val="Longueville"/>
      <sheetName val="Northern"/>
      <sheetName val="North Epping"/>
      <sheetName val="Pennant Hills"/>
      <sheetName val="Ron Routley"/>
      <sheetName val="Roseville Chase"/>
      <sheetName val="Roseville Park"/>
      <sheetName val="Ross Gwilliam"/>
      <sheetName val="Rothwell"/>
      <sheetName val="Tantallon"/>
      <sheetName val="Weldon"/>
      <sheetName val="2018-19"/>
      <sheetName val="2016-17"/>
      <sheetName val="2015-16"/>
      <sheetName val="2014-15"/>
      <sheetName val="2013-14"/>
      <sheetName val="2012-13"/>
      <sheetName val="2011-12"/>
      <sheetName val="2010-11"/>
      <sheetName val="2009-10"/>
      <sheetName val="2008-09"/>
      <sheetName val="Mike Pawley"/>
      <sheetName val="Bland"/>
      <sheetName val="ST Lukes"/>
    </sheetNames>
    <sheetDataSet>
      <sheetData sheetId="0"/>
      <sheetData sheetId="1">
        <row r="2">
          <cell r="B2" t="str">
            <v>Lindfield</v>
          </cell>
          <cell r="H2">
            <v>4.4650000000000007</v>
          </cell>
        </row>
        <row r="3">
          <cell r="B3" t="str">
            <v>Acron</v>
          </cell>
        </row>
        <row r="31">
          <cell r="B31">
            <v>20</v>
          </cell>
        </row>
        <row r="32">
          <cell r="E32">
            <v>2.79</v>
          </cell>
          <cell r="F32">
            <v>1.1375</v>
          </cell>
          <cell r="G32">
            <v>0.35499999999999998</v>
          </cell>
          <cell r="H32">
            <v>0.1825</v>
          </cell>
        </row>
      </sheetData>
      <sheetData sheetId="2">
        <row r="2">
          <cell r="B2" t="str">
            <v>Strathfield</v>
          </cell>
          <cell r="H2">
            <v>8.023076923076923</v>
          </cell>
        </row>
        <row r="3">
          <cell r="B3" t="str">
            <v>Airey</v>
          </cell>
        </row>
        <row r="42">
          <cell r="B42">
            <v>26</v>
          </cell>
        </row>
        <row r="43">
          <cell r="E43">
            <v>4.7538461538461538</v>
          </cell>
          <cell r="F43">
            <v>2.0480769230769229</v>
          </cell>
          <cell r="G43">
            <v>0.81923076923076921</v>
          </cell>
          <cell r="H43">
            <v>0.40192307692307694</v>
          </cell>
        </row>
      </sheetData>
      <sheetData sheetId="3">
        <row r="2">
          <cell r="B2" t="str">
            <v>Balmain South sydney</v>
          </cell>
          <cell r="H2">
            <v>5.791666666666667</v>
          </cell>
        </row>
        <row r="3">
          <cell r="B3" t="str">
            <v>Alan Davidson</v>
          </cell>
        </row>
        <row r="39">
          <cell r="B39">
            <v>24</v>
          </cell>
        </row>
        <row r="40">
          <cell r="E40">
            <v>3.625</v>
          </cell>
          <cell r="F40">
            <v>1.4791666666666667</v>
          </cell>
          <cell r="G40">
            <v>0.52083333333333337</v>
          </cell>
          <cell r="H40">
            <v>0.16666666666666666</v>
          </cell>
        </row>
      </sheetData>
      <sheetData sheetId="4"/>
      <sheetData sheetId="5">
        <row r="2">
          <cell r="B2" t="str">
            <v>Strathfield</v>
          </cell>
          <cell r="H2">
            <v>7.1717391304347826</v>
          </cell>
        </row>
        <row r="3">
          <cell r="B3" t="str">
            <v>Bark Huts</v>
          </cell>
        </row>
        <row r="33">
          <cell r="B33">
            <v>23</v>
          </cell>
        </row>
        <row r="34">
          <cell r="E34">
            <v>4.2521739130434781</v>
          </cell>
          <cell r="F34">
            <v>1.8478260869565215</v>
          </cell>
          <cell r="G34">
            <v>0.76086956521739135</v>
          </cell>
          <cell r="H34">
            <v>0.31086956521739129</v>
          </cell>
        </row>
      </sheetData>
      <sheetData sheetId="6">
        <row r="2">
          <cell r="B2" t="str">
            <v>Georges River</v>
          </cell>
          <cell r="H2">
            <v>8.5730769230769237</v>
          </cell>
        </row>
        <row r="3">
          <cell r="B3" t="str">
            <v>Bexley</v>
          </cell>
        </row>
        <row r="41">
          <cell r="B41">
            <v>26</v>
          </cell>
        </row>
        <row r="42">
          <cell r="E42">
            <v>4.8923076923076927</v>
          </cell>
          <cell r="F42">
            <v>2.2980769230769229</v>
          </cell>
          <cell r="G42">
            <v>0.91538461538461535</v>
          </cell>
          <cell r="H42">
            <v>0.46730769230769231</v>
          </cell>
        </row>
      </sheetData>
      <sheetData sheetId="7">
        <row r="2">
          <cell r="B2" t="str">
            <v>North West Sydney</v>
          </cell>
          <cell r="H2">
            <v>5.4571428571428573</v>
          </cell>
        </row>
        <row r="3">
          <cell r="B3" t="str">
            <v>Charles McLaughlin</v>
          </cell>
        </row>
        <row r="31">
          <cell r="B31">
            <v>21</v>
          </cell>
        </row>
        <row r="32">
          <cell r="E32">
            <v>3.285714285714286</v>
          </cell>
          <cell r="F32">
            <v>1.3928571428571428</v>
          </cell>
          <cell r="G32">
            <v>0.54285714285714282</v>
          </cell>
          <cell r="H32">
            <v>0.23571428571428571</v>
          </cell>
        </row>
      </sheetData>
      <sheetData sheetId="8">
        <row r="2">
          <cell r="B2" t="str">
            <v>Auburn</v>
          </cell>
          <cell r="H2">
            <v>7.9304347826086961</v>
          </cell>
        </row>
        <row r="3">
          <cell r="B3" t="str">
            <v>Dave Tribolet</v>
          </cell>
        </row>
        <row r="36">
          <cell r="B36">
            <v>23</v>
          </cell>
        </row>
        <row r="37">
          <cell r="E37">
            <v>4.5913043478260871</v>
          </cell>
          <cell r="F37">
            <v>2.0543478260869565</v>
          </cell>
          <cell r="G37">
            <v>0.79565217391304344</v>
          </cell>
          <cell r="H37">
            <v>0.4891304347826087</v>
          </cell>
        </row>
      </sheetData>
      <sheetData sheetId="9">
        <row r="2">
          <cell r="B2" t="str">
            <v>Pennant Hills</v>
          </cell>
          <cell r="H2">
            <v>6.9250000000000007</v>
          </cell>
        </row>
        <row r="3">
          <cell r="B3" t="str">
            <v>Ern Holmes</v>
          </cell>
        </row>
        <row r="31">
          <cell r="B31">
            <v>20</v>
          </cell>
        </row>
        <row r="32">
          <cell r="E32">
            <v>4.29</v>
          </cell>
          <cell r="F32">
            <v>1.6625000000000001</v>
          </cell>
          <cell r="G32">
            <v>0.71499999999999997</v>
          </cell>
          <cell r="H32">
            <v>0.25750000000000001</v>
          </cell>
        </row>
      </sheetData>
      <sheetData sheetId="10">
        <row r="2">
          <cell r="B2" t="str">
            <v>Epping</v>
          </cell>
          <cell r="H2">
            <v>7.2523809523809515</v>
          </cell>
        </row>
        <row r="3">
          <cell r="B3" t="str">
            <v>Epping Oval</v>
          </cell>
        </row>
        <row r="32">
          <cell r="B32">
            <v>21</v>
          </cell>
        </row>
        <row r="33">
          <cell r="E33">
            <v>4.371428571428571</v>
          </cell>
          <cell r="F33">
            <v>1.9047619047619047</v>
          </cell>
          <cell r="G33">
            <v>0.70952380952380956</v>
          </cell>
          <cell r="H33">
            <v>0.26666666666666666</v>
          </cell>
        </row>
      </sheetData>
      <sheetData sheetId="11">
        <row r="2">
          <cell r="B2" t="str">
            <v>Warringah</v>
          </cell>
          <cell r="H2">
            <v>6.2043478260869565</v>
          </cell>
        </row>
        <row r="3">
          <cell r="B3" t="str">
            <v>Frank Gray</v>
          </cell>
        </row>
        <row r="33">
          <cell r="B33">
            <v>23</v>
          </cell>
        </row>
        <row r="34">
          <cell r="E34">
            <v>3.6521739130434785</v>
          </cell>
          <cell r="F34">
            <v>1.6956521739130435</v>
          </cell>
          <cell r="G34">
            <v>0.61739130434782608</v>
          </cell>
          <cell r="H34">
            <v>0.2391304347826087</v>
          </cell>
        </row>
      </sheetData>
      <sheetData sheetId="12">
        <row r="2">
          <cell r="B2" t="str">
            <v>Mt Pritchard-Southern Districts</v>
          </cell>
          <cell r="H2">
            <v>5.4326086956521733</v>
          </cell>
        </row>
        <row r="3">
          <cell r="B3" t="str">
            <v>Greenway 1</v>
          </cell>
        </row>
        <row r="42">
          <cell r="B42">
            <v>23</v>
          </cell>
        </row>
        <row r="43">
          <cell r="E43">
            <v>3.4173913043478263</v>
          </cell>
          <cell r="F43">
            <v>1.173913043478261</v>
          </cell>
          <cell r="G43">
            <v>0.6</v>
          </cell>
          <cell r="H43">
            <v>0.24130434782608695</v>
          </cell>
        </row>
      </sheetData>
      <sheetData sheetId="13">
        <row r="2">
          <cell r="B2" t="str">
            <v>Mt Pritchard-Southern Districts</v>
          </cell>
          <cell r="H2">
            <v>5.3071428571428569</v>
          </cell>
        </row>
        <row r="3">
          <cell r="B3" t="str">
            <v>Greenway 2</v>
          </cell>
        </row>
        <row r="31">
          <cell r="B31">
            <v>21</v>
          </cell>
        </row>
        <row r="32">
          <cell r="E32">
            <v>3.342857142857143</v>
          </cell>
          <cell r="F32">
            <v>1.1547619047619049</v>
          </cell>
          <cell r="G32">
            <v>0.57619047619047614</v>
          </cell>
          <cell r="H32">
            <v>0.23333333333333334</v>
          </cell>
        </row>
      </sheetData>
      <sheetData sheetId="14">
        <row r="2">
          <cell r="B2" t="str">
            <v>Auburn</v>
          </cell>
          <cell r="H2">
            <v>7.7596153846153841</v>
          </cell>
        </row>
        <row r="3">
          <cell r="B3" t="str">
            <v>George Parry</v>
          </cell>
        </row>
        <row r="41">
          <cell r="B41">
            <v>26</v>
          </cell>
        </row>
        <row r="42">
          <cell r="E42">
            <v>4.523076923076923</v>
          </cell>
          <cell r="F42">
            <v>1.9038461538461537</v>
          </cell>
          <cell r="G42">
            <v>0.88461538461538458</v>
          </cell>
          <cell r="H42">
            <v>0.44807692307692309</v>
          </cell>
        </row>
      </sheetData>
      <sheetData sheetId="15">
        <row r="2">
          <cell r="B2" t="str">
            <v>Balmain South Sydney</v>
          </cell>
          <cell r="H2">
            <v>5.5666666666666673</v>
          </cell>
        </row>
        <row r="3">
          <cell r="B3" t="str">
            <v>Jubilee</v>
          </cell>
        </row>
        <row r="31">
          <cell r="B31">
            <v>21</v>
          </cell>
        </row>
        <row r="32">
          <cell r="E32">
            <v>3.342857142857143</v>
          </cell>
          <cell r="F32">
            <v>1.5238095238095239</v>
          </cell>
          <cell r="G32">
            <v>0.53809523809523807</v>
          </cell>
          <cell r="H32">
            <v>0.16190476190476191</v>
          </cell>
        </row>
      </sheetData>
      <sheetData sheetId="16">
        <row r="2">
          <cell r="B2" t="str">
            <v>North West Sydney</v>
          </cell>
          <cell r="H2">
            <v>7.0711538461538455</v>
          </cell>
        </row>
        <row r="3">
          <cell r="B3" t="str">
            <v>Kanebridge</v>
          </cell>
        </row>
        <row r="41">
          <cell r="B41">
            <v>26</v>
          </cell>
        </row>
        <row r="42">
          <cell r="E42">
            <v>4.0615384615384613</v>
          </cell>
          <cell r="F42">
            <v>1.875</v>
          </cell>
          <cell r="G42">
            <v>0.78076923076923077</v>
          </cell>
          <cell r="H42">
            <v>0.35384615384615387</v>
          </cell>
        </row>
      </sheetData>
      <sheetData sheetId="17">
        <row r="2">
          <cell r="B2" t="str">
            <v>Georges River</v>
          </cell>
          <cell r="H2">
            <v>7.5750000000000002</v>
          </cell>
        </row>
        <row r="3">
          <cell r="B3" t="str">
            <v>Lance Hutchinson</v>
          </cell>
        </row>
        <row r="38">
          <cell r="B38">
            <v>22</v>
          </cell>
        </row>
        <row r="39">
          <cell r="E39">
            <v>4.5272727272727273</v>
          </cell>
          <cell r="F39">
            <v>1.8522727272727275</v>
          </cell>
          <cell r="G39">
            <v>0.77272727272727271</v>
          </cell>
          <cell r="H39">
            <v>0.42272727272727273</v>
          </cell>
        </row>
      </sheetData>
      <sheetData sheetId="18">
        <row r="2">
          <cell r="B2" t="str">
            <v>Lindfield</v>
          </cell>
          <cell r="H2">
            <v>5.4229166666666675</v>
          </cell>
        </row>
        <row r="3">
          <cell r="B3" t="str">
            <v>Lindfield Oval</v>
          </cell>
        </row>
        <row r="37">
          <cell r="B37">
            <v>24</v>
          </cell>
        </row>
        <row r="38">
          <cell r="E38">
            <v>3.1000000000000005</v>
          </cell>
          <cell r="F38">
            <v>1.4791666666666667</v>
          </cell>
          <cell r="G38">
            <v>0.46666666666666667</v>
          </cell>
          <cell r="H38">
            <v>0.37708333333333333</v>
          </cell>
        </row>
      </sheetData>
      <sheetData sheetId="19">
        <row r="2">
          <cell r="H2">
            <v>7.7049999999999992</v>
          </cell>
        </row>
        <row r="3">
          <cell r="B3" t="str">
            <v>Longueville</v>
          </cell>
        </row>
        <row r="31">
          <cell r="B31">
            <v>20</v>
          </cell>
        </row>
        <row r="32">
          <cell r="E32">
            <v>4.59</v>
          </cell>
          <cell r="F32">
            <v>1.9125000000000001</v>
          </cell>
          <cell r="G32">
            <v>0.755</v>
          </cell>
          <cell r="H32">
            <v>0.44750000000000001</v>
          </cell>
        </row>
      </sheetData>
      <sheetData sheetId="20">
        <row r="2">
          <cell r="B2" t="str">
            <v>Macquarie University</v>
          </cell>
          <cell r="H2">
            <v>6.0645833333333341</v>
          </cell>
        </row>
        <row r="3">
          <cell r="B3" t="str">
            <v>Northern Oval</v>
          </cell>
        </row>
        <row r="38">
          <cell r="B38">
            <v>24</v>
          </cell>
        </row>
        <row r="39">
          <cell r="E39">
            <v>3.6750000000000003</v>
          </cell>
          <cell r="F39">
            <v>1.5833333333333333</v>
          </cell>
          <cell r="G39">
            <v>0.54583333333333328</v>
          </cell>
          <cell r="H39">
            <v>0.26041666666666669</v>
          </cell>
        </row>
      </sheetData>
      <sheetData sheetId="21">
        <row r="2">
          <cell r="B2" t="str">
            <v>Epping</v>
          </cell>
          <cell r="H2">
            <v>6.7307692307692308</v>
          </cell>
        </row>
        <row r="3">
          <cell r="B3" t="str">
            <v>North Epping Oval</v>
          </cell>
        </row>
        <row r="43">
          <cell r="B43">
            <v>26</v>
          </cell>
        </row>
        <row r="44">
          <cell r="E44">
            <v>3.8769230769230774</v>
          </cell>
          <cell r="F44">
            <v>1.9230769230769231</v>
          </cell>
          <cell r="G44">
            <v>0.62307692307692308</v>
          </cell>
          <cell r="H44">
            <v>0.30769230769230771</v>
          </cell>
        </row>
      </sheetData>
      <sheetData sheetId="22">
        <row r="2">
          <cell r="B2" t="str">
            <v>Pennant Hills</v>
          </cell>
          <cell r="H2">
            <v>7.1166666666666654</v>
          </cell>
        </row>
        <row r="3">
          <cell r="B3" t="str">
            <v>Pennant Hills Oval</v>
          </cell>
        </row>
        <row r="38">
          <cell r="B38">
            <v>24</v>
          </cell>
        </row>
        <row r="39">
          <cell r="E39">
            <v>4.1999999999999993</v>
          </cell>
          <cell r="F39">
            <v>1.875</v>
          </cell>
          <cell r="G39">
            <v>0.7583333333333333</v>
          </cell>
          <cell r="H39">
            <v>0.28333333333333333</v>
          </cell>
        </row>
      </sheetData>
      <sheetData sheetId="23">
        <row r="2">
          <cell r="B2" t="str">
            <v>Burwood Briars</v>
          </cell>
          <cell r="H2">
            <v>7.8543478260869559</v>
          </cell>
        </row>
        <row r="3">
          <cell r="B3" t="str">
            <v>Ron Routley</v>
          </cell>
        </row>
        <row r="35">
          <cell r="B35">
            <v>23</v>
          </cell>
        </row>
        <row r="36">
          <cell r="E36">
            <v>4.5130434782608697</v>
          </cell>
          <cell r="F36">
            <v>2.0326086956521738</v>
          </cell>
          <cell r="G36">
            <v>0.83478260869565213</v>
          </cell>
          <cell r="H36">
            <v>0.47391304347826085</v>
          </cell>
        </row>
      </sheetData>
      <sheetData sheetId="24">
        <row r="2">
          <cell r="B2" t="str">
            <v>Roseville</v>
          </cell>
          <cell r="H2">
            <v>7.2291666666666652</v>
          </cell>
        </row>
        <row r="3">
          <cell r="B3" t="str">
            <v>Roseville Chase</v>
          </cell>
        </row>
        <row r="37">
          <cell r="B37">
            <v>24</v>
          </cell>
        </row>
        <row r="38">
          <cell r="E38">
            <v>4.1999999999999993</v>
          </cell>
          <cell r="F38">
            <v>1.875</v>
          </cell>
          <cell r="G38">
            <v>0.6958333333333333</v>
          </cell>
          <cell r="H38">
            <v>0.45833333333333331</v>
          </cell>
        </row>
      </sheetData>
      <sheetData sheetId="25">
        <row r="2">
          <cell r="B2" t="str">
            <v>Roseville</v>
          </cell>
          <cell r="H2">
            <v>6.8</v>
          </cell>
        </row>
        <row r="3">
          <cell r="B3" t="str">
            <v>Roseville Park</v>
          </cell>
        </row>
        <row r="31">
          <cell r="B31">
            <v>20</v>
          </cell>
        </row>
        <row r="32">
          <cell r="E32">
            <v>4.1100000000000003</v>
          </cell>
          <cell r="F32">
            <v>1.6875</v>
          </cell>
          <cell r="G32">
            <v>0.68</v>
          </cell>
          <cell r="H32">
            <v>0.32250000000000001</v>
          </cell>
        </row>
      </sheetData>
      <sheetData sheetId="26">
        <row r="2">
          <cell r="B2" t="str">
            <v>Macquarie University</v>
          </cell>
          <cell r="H2">
            <v>6.4261904761904756</v>
          </cell>
        </row>
        <row r="3">
          <cell r="B3" t="str">
            <v>Ross Gwilliam</v>
          </cell>
        </row>
        <row r="31">
          <cell r="B31">
            <v>21</v>
          </cell>
        </row>
        <row r="32">
          <cell r="E32">
            <v>3.8857142857142861</v>
          </cell>
          <cell r="F32">
            <v>1.6428571428571428</v>
          </cell>
          <cell r="G32">
            <v>0.58571428571428574</v>
          </cell>
          <cell r="H32">
            <v>0.31190476190476191</v>
          </cell>
        </row>
      </sheetData>
      <sheetData sheetId="27">
        <row r="2">
          <cell r="B2" t="str">
            <v>Burwood Briars</v>
          </cell>
          <cell r="H2">
            <v>8.3852941176470583</v>
          </cell>
        </row>
        <row r="3">
          <cell r="B3" t="str">
            <v>Rothwell</v>
          </cell>
        </row>
        <row r="43">
          <cell r="B43">
            <v>17</v>
          </cell>
        </row>
        <row r="44">
          <cell r="E44">
            <v>5.0117647058823529</v>
          </cell>
          <cell r="F44">
            <v>2.1176470588235294</v>
          </cell>
          <cell r="G44">
            <v>0.80588235294117649</v>
          </cell>
          <cell r="H44">
            <v>0.45</v>
          </cell>
        </row>
      </sheetData>
      <sheetData sheetId="28">
        <row r="2">
          <cell r="B2" t="str">
            <v>Lane Cove</v>
          </cell>
          <cell r="H2">
            <v>8.0960000000000001</v>
          </cell>
        </row>
        <row r="3">
          <cell r="B3" t="str">
            <v>Tantallon</v>
          </cell>
        </row>
        <row r="39">
          <cell r="B39">
            <v>25</v>
          </cell>
        </row>
        <row r="40">
          <cell r="E40">
            <v>4.7759999999999998</v>
          </cell>
          <cell r="F40">
            <v>2.0100000000000002</v>
          </cell>
          <cell r="G40">
            <v>0.84</v>
          </cell>
          <cell r="H40">
            <v>0.47</v>
          </cell>
        </row>
      </sheetData>
      <sheetData sheetId="29">
        <row r="2">
          <cell r="B2" t="str">
            <v>Warringah</v>
          </cell>
          <cell r="H2">
            <v>6.5826923076923087</v>
          </cell>
        </row>
        <row r="3">
          <cell r="B3" t="str">
            <v>Weldon</v>
          </cell>
        </row>
        <row r="42">
          <cell r="B42">
            <v>26</v>
          </cell>
        </row>
        <row r="43">
          <cell r="E43">
            <v>3.8538461538461544</v>
          </cell>
          <cell r="F43">
            <v>1.8461538461538463</v>
          </cell>
          <cell r="G43">
            <v>0.62307692307692308</v>
          </cell>
          <cell r="H43">
            <v>0.25961538461538464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ll Grounds"/>
      <sheetName val="Acron"/>
      <sheetName val="Airey"/>
      <sheetName val="Alan Davidson"/>
      <sheetName val="Alexandria"/>
      <sheetName val="Bark Huts"/>
      <sheetName val="Bexley"/>
      <sheetName val="Charles McLaughlin"/>
      <sheetName val="Dave Tribolet"/>
      <sheetName val="Ern Holmes"/>
      <sheetName val="Epping"/>
      <sheetName val="Frank Gray"/>
      <sheetName val="Greenway 1"/>
      <sheetName val="Greenway 2"/>
      <sheetName val="George Parry"/>
      <sheetName val="Jubilee"/>
      <sheetName val="Kanebridge"/>
      <sheetName val="Kingsford Smith Oval"/>
      <sheetName val="Lance Hutchinson"/>
      <sheetName val="Lindfield"/>
      <sheetName val="Longueville"/>
      <sheetName val="Northern"/>
      <sheetName val="North Epping"/>
      <sheetName val="Pennant Hills"/>
      <sheetName val="Ron Routley"/>
      <sheetName val="Roseville Chase"/>
      <sheetName val="Roseville Park"/>
      <sheetName val="Ross Gwilliam"/>
      <sheetName val="Rothwell"/>
      <sheetName val="Tantallon"/>
      <sheetName val="Weldon"/>
      <sheetName val="2016-17"/>
      <sheetName val="2015-16"/>
      <sheetName val="2014-15"/>
      <sheetName val="2013-14"/>
      <sheetName val="2012-13"/>
      <sheetName val="2011-12"/>
      <sheetName val="2010-11"/>
      <sheetName val="2009-10"/>
      <sheetName val="2008-09"/>
      <sheetName val="Mike Pawley"/>
      <sheetName val="Bland"/>
      <sheetName val="ST Lukes"/>
    </sheetNames>
    <sheetDataSet>
      <sheetData sheetId="0"/>
      <sheetData sheetId="1">
        <row r="2">
          <cell r="B2" t="str">
            <v>Lindfield</v>
          </cell>
          <cell r="H2">
            <v>4.7571428571428571</v>
          </cell>
        </row>
        <row r="3">
          <cell r="B3" t="str">
            <v>Acron</v>
          </cell>
        </row>
        <row r="31">
          <cell r="B31">
            <v>21</v>
          </cell>
        </row>
        <row r="32">
          <cell r="E32">
            <v>2.8857142857142857</v>
          </cell>
          <cell r="F32">
            <v>1.2857142857142856</v>
          </cell>
          <cell r="G32">
            <v>0.40476190476190477</v>
          </cell>
          <cell r="H32">
            <v>0.18095238095238095</v>
          </cell>
        </row>
      </sheetData>
      <sheetData sheetId="2">
        <row r="2">
          <cell r="B2" t="str">
            <v>Strathfield</v>
          </cell>
          <cell r="H2">
            <v>6.3615384615384611</v>
          </cell>
        </row>
        <row r="3">
          <cell r="B3" t="str">
            <v>Airey</v>
          </cell>
        </row>
        <row r="39">
          <cell r="B39">
            <v>26</v>
          </cell>
        </row>
        <row r="40">
          <cell r="E40">
            <v>3.7615384615384615</v>
          </cell>
          <cell r="F40">
            <v>1.6346153846153846</v>
          </cell>
          <cell r="G40">
            <v>0.63461538461538458</v>
          </cell>
          <cell r="H40">
            <v>0.33076923076923076</v>
          </cell>
        </row>
      </sheetData>
      <sheetData sheetId="3">
        <row r="2">
          <cell r="B2" t="str">
            <v>Balmain South sydney</v>
          </cell>
          <cell r="H2">
            <v>6.0444444444444434</v>
          </cell>
        </row>
        <row r="3">
          <cell r="B3" t="str">
            <v>Alan Davidson</v>
          </cell>
        </row>
        <row r="36">
          <cell r="B36">
            <v>18</v>
          </cell>
        </row>
        <row r="37">
          <cell r="E37">
            <v>3.7666666666666666</v>
          </cell>
          <cell r="F37">
            <v>1.4305555555555554</v>
          </cell>
          <cell r="G37">
            <v>0.6166666666666667</v>
          </cell>
          <cell r="H37">
            <v>0.23055555555555557</v>
          </cell>
        </row>
      </sheetData>
      <sheetData sheetId="4">
        <row r="2">
          <cell r="B2" t="str">
            <v>Balmain South Sydney</v>
          </cell>
          <cell r="H2">
            <v>5.2857142857142856</v>
          </cell>
        </row>
        <row r="3">
          <cell r="B3" t="str">
            <v>Alexandria</v>
          </cell>
        </row>
        <row r="31">
          <cell r="B31">
            <v>7</v>
          </cell>
        </row>
        <row r="32">
          <cell r="E32">
            <v>2.9142857142857141</v>
          </cell>
          <cell r="F32">
            <v>1.4642857142857144</v>
          </cell>
          <cell r="G32">
            <v>0.72857142857142854</v>
          </cell>
          <cell r="H32">
            <v>0.17857142857142858</v>
          </cell>
        </row>
      </sheetData>
      <sheetData sheetId="5">
        <row r="2">
          <cell r="B2" t="str">
            <v>Strathfield</v>
          </cell>
          <cell r="H2">
            <v>5.5309523809523817</v>
          </cell>
        </row>
        <row r="3">
          <cell r="B3" t="str">
            <v>Bark Huts</v>
          </cell>
        </row>
        <row r="31">
          <cell r="B31">
            <v>21</v>
          </cell>
        </row>
        <row r="32">
          <cell r="E32">
            <v>3.285714285714286</v>
          </cell>
          <cell r="F32">
            <v>1.5238095238095239</v>
          </cell>
          <cell r="G32">
            <v>0.52857142857142858</v>
          </cell>
          <cell r="H32">
            <v>0.19285714285714287</v>
          </cell>
        </row>
      </sheetData>
      <sheetData sheetId="6">
        <row r="2">
          <cell r="B2" t="str">
            <v>Georges River</v>
          </cell>
          <cell r="H2">
            <v>7.8796296296296289</v>
          </cell>
        </row>
        <row r="3">
          <cell r="B3" t="str">
            <v>Bexley</v>
          </cell>
        </row>
        <row r="38">
          <cell r="B38">
            <v>27</v>
          </cell>
        </row>
        <row r="39">
          <cell r="E39">
            <v>4.5111111111111111</v>
          </cell>
        </row>
      </sheetData>
      <sheetData sheetId="7">
        <row r="2">
          <cell r="B2" t="str">
            <v>North West Sydney</v>
          </cell>
          <cell r="H2">
            <v>5.6285714285714281</v>
          </cell>
        </row>
        <row r="3">
          <cell r="B3" t="str">
            <v>Charles McLaughlin</v>
          </cell>
        </row>
        <row r="31">
          <cell r="B31">
            <v>21</v>
          </cell>
        </row>
        <row r="32">
          <cell r="E32">
            <v>3.3142857142857145</v>
          </cell>
          <cell r="F32">
            <v>1.4642857142857144</v>
          </cell>
          <cell r="G32">
            <v>0.61428571428571432</v>
          </cell>
          <cell r="H32">
            <v>0.23571428571428571</v>
          </cell>
        </row>
      </sheetData>
      <sheetData sheetId="8">
        <row r="2">
          <cell r="B2" t="str">
            <v>Auburn</v>
          </cell>
          <cell r="H2">
            <v>6.4624999999999995</v>
          </cell>
        </row>
        <row r="3">
          <cell r="B3" t="str">
            <v>Dave Tribolet</v>
          </cell>
        </row>
        <row r="36">
          <cell r="B36">
            <v>24</v>
          </cell>
        </row>
        <row r="37">
          <cell r="E37">
            <v>3.7749999999999999</v>
          </cell>
          <cell r="F37">
            <v>1.5625</v>
          </cell>
          <cell r="G37">
            <v>0.6958333333333333</v>
          </cell>
          <cell r="H37">
            <v>0.42916666666666664</v>
          </cell>
        </row>
      </sheetData>
      <sheetData sheetId="9">
        <row r="2">
          <cell r="B2" t="str">
            <v>Pennant Hills</v>
          </cell>
          <cell r="H2">
            <v>6.3071428571428569</v>
          </cell>
        </row>
        <row r="3">
          <cell r="B3" t="str">
            <v>Ern Holmes</v>
          </cell>
        </row>
        <row r="31">
          <cell r="B31">
            <v>21</v>
          </cell>
        </row>
        <row r="32">
          <cell r="E32">
            <v>3.8857142857142861</v>
          </cell>
          <cell r="F32">
            <v>1.5833333333333333</v>
          </cell>
          <cell r="G32">
            <v>0.580952380952381</v>
          </cell>
          <cell r="H32">
            <v>0.25714285714285712</v>
          </cell>
        </row>
      </sheetData>
      <sheetData sheetId="10">
        <row r="2">
          <cell r="B2" t="str">
            <v>Epping</v>
          </cell>
          <cell r="H2">
            <v>5.9119047619047613</v>
          </cell>
        </row>
        <row r="3">
          <cell r="B3" t="str">
            <v>Epping Oval</v>
          </cell>
        </row>
        <row r="32">
          <cell r="B32">
            <v>21</v>
          </cell>
        </row>
        <row r="33">
          <cell r="E33">
            <v>3.5999999999999996</v>
          </cell>
          <cell r="F33">
            <v>1.5476190476190477</v>
          </cell>
          <cell r="G33">
            <v>0.55238095238095242</v>
          </cell>
          <cell r="H33">
            <v>0.2119047619047619</v>
          </cell>
        </row>
      </sheetData>
      <sheetData sheetId="11">
        <row r="2">
          <cell r="B2" t="str">
            <v>Warringah</v>
          </cell>
          <cell r="H2">
            <v>6.497727272727273</v>
          </cell>
        </row>
        <row r="3">
          <cell r="B3" t="str">
            <v>Frank Gray</v>
          </cell>
        </row>
        <row r="33">
          <cell r="B33">
            <v>22</v>
          </cell>
        </row>
        <row r="34">
          <cell r="E34">
            <v>3.9818181818181824</v>
          </cell>
          <cell r="F34">
            <v>1.6590909090909092</v>
          </cell>
          <cell r="G34">
            <v>0.63181818181818183</v>
          </cell>
          <cell r="H34">
            <v>0.22500000000000001</v>
          </cell>
        </row>
      </sheetData>
      <sheetData sheetId="12">
        <row r="2">
          <cell r="B2" t="str">
            <v>Mt Pritchard-Southern Districts</v>
          </cell>
          <cell r="H2">
            <v>4.6980000000000004</v>
          </cell>
        </row>
        <row r="3">
          <cell r="B3" t="str">
            <v>Greenway 1</v>
          </cell>
        </row>
        <row r="39">
          <cell r="B39">
            <v>25</v>
          </cell>
        </row>
        <row r="40">
          <cell r="E40">
            <v>2.8559999999999999</v>
          </cell>
          <cell r="F40">
            <v>0.95</v>
          </cell>
          <cell r="G40">
            <v>0.67600000000000005</v>
          </cell>
          <cell r="H40">
            <v>0.216</v>
          </cell>
        </row>
      </sheetData>
      <sheetData sheetId="13">
        <row r="2">
          <cell r="B2" t="str">
            <v>Mt Pritchard-Southern Districts</v>
          </cell>
          <cell r="H2">
            <v>6.3904761904761909</v>
          </cell>
        </row>
        <row r="3">
          <cell r="B3" t="str">
            <v>Greenway 2</v>
          </cell>
        </row>
        <row r="31">
          <cell r="B31">
            <v>21</v>
          </cell>
        </row>
        <row r="32">
          <cell r="E32">
            <v>3.9142857142857146</v>
          </cell>
          <cell r="F32">
            <v>1.5357142857142858</v>
          </cell>
          <cell r="G32">
            <v>0.69047619047619047</v>
          </cell>
          <cell r="H32">
            <v>0.25</v>
          </cell>
        </row>
      </sheetData>
      <sheetData sheetId="14">
        <row r="2">
          <cell r="B2" t="str">
            <v>Auburn</v>
          </cell>
          <cell r="H2">
            <v>8.0444444444444443</v>
          </cell>
        </row>
        <row r="3">
          <cell r="B3" t="str">
            <v>George Parry</v>
          </cell>
        </row>
        <row r="38">
          <cell r="B38">
            <v>27</v>
          </cell>
        </row>
        <row r="39">
          <cell r="E39">
            <v>4.6888888888888882</v>
          </cell>
          <cell r="F39">
            <v>2.0092592592592591</v>
          </cell>
          <cell r="G39">
            <v>0.87407407407407411</v>
          </cell>
          <cell r="H39">
            <v>0.47222222222222221</v>
          </cell>
        </row>
      </sheetData>
      <sheetData sheetId="15">
        <row r="2">
          <cell r="B2" t="str">
            <v>Balmain South Sydney</v>
          </cell>
          <cell r="H2">
            <v>6.8095238095238102</v>
          </cell>
        </row>
        <row r="3">
          <cell r="B3" t="str">
            <v>Jubilee</v>
          </cell>
        </row>
        <row r="31">
          <cell r="B31">
            <v>21</v>
          </cell>
        </row>
        <row r="32">
          <cell r="E32">
            <v>3.9142857142857146</v>
          </cell>
          <cell r="F32">
            <v>1.9047619047619047</v>
          </cell>
          <cell r="G32">
            <v>0.71904761904761905</v>
          </cell>
          <cell r="H32">
            <v>0.27142857142857141</v>
          </cell>
        </row>
      </sheetData>
      <sheetData sheetId="16">
        <row r="2">
          <cell r="B2" t="str">
            <v>North West Sydney</v>
          </cell>
          <cell r="H2">
            <v>6.5592592592592585</v>
          </cell>
        </row>
        <row r="3">
          <cell r="B3" t="str">
            <v>Kanebridge</v>
          </cell>
        </row>
        <row r="38">
          <cell r="B38">
            <v>27</v>
          </cell>
        </row>
        <row r="39">
          <cell r="E39">
            <v>3.7777777777777777</v>
          </cell>
          <cell r="F39">
            <v>1.7037037037037037</v>
          </cell>
          <cell r="G39">
            <v>0.77407407407407403</v>
          </cell>
          <cell r="H39">
            <v>0.3037037037037037</v>
          </cell>
        </row>
      </sheetData>
      <sheetData sheetId="17">
        <row r="2">
          <cell r="H2">
            <v>6.6190476190476195</v>
          </cell>
        </row>
        <row r="3">
          <cell r="B3" t="str">
            <v>Kingsford Smith Oval</v>
          </cell>
        </row>
        <row r="36">
          <cell r="B36">
            <v>21</v>
          </cell>
        </row>
        <row r="37">
          <cell r="E37">
            <v>3.8857142857142861</v>
          </cell>
          <cell r="F37">
            <v>1.7261904761904763</v>
          </cell>
          <cell r="G37">
            <v>0.65238095238095239</v>
          </cell>
          <cell r="H37">
            <v>0.35476190476190478</v>
          </cell>
        </row>
      </sheetData>
      <sheetData sheetId="18">
        <row r="2">
          <cell r="B2" t="str">
            <v>Georges River</v>
          </cell>
          <cell r="H2">
            <v>6.8152173913043468</v>
          </cell>
        </row>
        <row r="3">
          <cell r="B3" t="str">
            <v>Lance Hutchinson</v>
          </cell>
        </row>
        <row r="37">
          <cell r="B37">
            <v>23</v>
          </cell>
        </row>
        <row r="38">
          <cell r="E38">
            <v>4.017391304347826</v>
          </cell>
          <cell r="F38">
            <v>1.7391304347826086</v>
          </cell>
          <cell r="G38">
            <v>0.72608695652173916</v>
          </cell>
          <cell r="H38">
            <v>0.33260869565217394</v>
          </cell>
        </row>
      </sheetData>
      <sheetData sheetId="19">
        <row r="2">
          <cell r="B2" t="str">
            <v>Lindfield</v>
          </cell>
          <cell r="H2">
            <v>4.8458333333333332</v>
          </cell>
        </row>
        <row r="3">
          <cell r="B3" t="str">
            <v>Lindfield Oval</v>
          </cell>
        </row>
        <row r="34">
          <cell r="B34">
            <v>24</v>
          </cell>
        </row>
        <row r="35">
          <cell r="E35">
            <v>2.7750000000000004</v>
          </cell>
          <cell r="F35">
            <v>1.2291666666666665</v>
          </cell>
          <cell r="G35">
            <v>0.51666666666666672</v>
          </cell>
          <cell r="H35">
            <v>0.32500000000000001</v>
          </cell>
        </row>
      </sheetData>
      <sheetData sheetId="20"/>
      <sheetData sheetId="21">
        <row r="2">
          <cell r="B2" t="str">
            <v>Macquarie University</v>
          </cell>
          <cell r="H2">
            <v>6.1229166666666668</v>
          </cell>
        </row>
        <row r="3">
          <cell r="B3" t="str">
            <v>Northern Oval</v>
          </cell>
        </row>
        <row r="35">
          <cell r="B35">
            <v>24</v>
          </cell>
        </row>
        <row r="36">
          <cell r="E36">
            <v>3.7250000000000001</v>
          </cell>
          <cell r="F36">
            <v>1.625</v>
          </cell>
          <cell r="G36">
            <v>0.46666666666666667</v>
          </cell>
          <cell r="H36">
            <v>0.30625000000000002</v>
          </cell>
        </row>
      </sheetData>
      <sheetData sheetId="22">
        <row r="2">
          <cell r="B2" t="str">
            <v>Epping</v>
          </cell>
          <cell r="H2">
            <v>6.4</v>
          </cell>
        </row>
        <row r="3">
          <cell r="B3" t="str">
            <v>North Epping Oval</v>
          </cell>
        </row>
        <row r="40">
          <cell r="B40">
            <v>25</v>
          </cell>
        </row>
        <row r="41">
          <cell r="E41">
            <v>3.6479999999999997</v>
          </cell>
          <cell r="F41">
            <v>1.81</v>
          </cell>
          <cell r="G41">
            <v>0.66400000000000003</v>
          </cell>
          <cell r="H41">
            <v>0.27800000000000002</v>
          </cell>
        </row>
      </sheetData>
      <sheetData sheetId="23">
        <row r="2">
          <cell r="B2" t="str">
            <v>Pennant Hills</v>
          </cell>
          <cell r="H2">
            <v>6.2958333333333334</v>
          </cell>
        </row>
        <row r="3">
          <cell r="B3" t="str">
            <v>Pennant Hills Oval</v>
          </cell>
        </row>
        <row r="35">
          <cell r="B35">
            <v>24</v>
          </cell>
        </row>
        <row r="36">
          <cell r="E36">
            <v>3.7250000000000001</v>
          </cell>
          <cell r="F36">
            <v>1.7083333333333335</v>
          </cell>
          <cell r="G36">
            <v>0.6333333333333333</v>
          </cell>
          <cell r="H36">
            <v>0.22916666666666666</v>
          </cell>
        </row>
      </sheetData>
      <sheetData sheetId="24">
        <row r="2">
          <cell r="B2" t="str">
            <v>Burwood Briars</v>
          </cell>
          <cell r="H2">
            <v>7.8666666666666671</v>
          </cell>
        </row>
        <row r="3">
          <cell r="B3" t="str">
            <v>Ron Routley</v>
          </cell>
        </row>
        <row r="35">
          <cell r="B35">
            <v>24</v>
          </cell>
        </row>
        <row r="36">
          <cell r="E36">
            <v>4.6000000000000005</v>
          </cell>
          <cell r="F36">
            <v>2</v>
          </cell>
          <cell r="G36">
            <v>0.84166666666666667</v>
          </cell>
          <cell r="H36">
            <v>0.42499999999999999</v>
          </cell>
        </row>
      </sheetData>
      <sheetData sheetId="25">
        <row r="2">
          <cell r="B2" t="str">
            <v>Roseville</v>
          </cell>
          <cell r="H2">
            <v>6.135416666666667</v>
          </cell>
        </row>
        <row r="3">
          <cell r="B3" t="str">
            <v>Roseville Chase</v>
          </cell>
        </row>
        <row r="34">
          <cell r="B34">
            <v>24</v>
          </cell>
        </row>
        <row r="35">
          <cell r="E35">
            <v>3.7</v>
          </cell>
          <cell r="F35">
            <v>1.53125</v>
          </cell>
          <cell r="G35">
            <v>0.52500000000000002</v>
          </cell>
          <cell r="H35">
            <v>0.37916666666666665</v>
          </cell>
        </row>
      </sheetData>
      <sheetData sheetId="26">
        <row r="2">
          <cell r="B2" t="str">
            <v>Roseville</v>
          </cell>
          <cell r="H2">
            <v>5.7315789473684218</v>
          </cell>
        </row>
        <row r="3">
          <cell r="B3" t="str">
            <v>Roseville Park</v>
          </cell>
        </row>
        <row r="31">
          <cell r="B31">
            <v>19</v>
          </cell>
        </row>
        <row r="32">
          <cell r="E32">
            <v>3.5052631578947371</v>
          </cell>
          <cell r="F32">
            <v>1.4868421052631577</v>
          </cell>
          <cell r="G32">
            <v>0.47368421052631576</v>
          </cell>
          <cell r="H32">
            <v>0.26578947368421052</v>
          </cell>
        </row>
      </sheetData>
      <sheetData sheetId="27">
        <row r="2">
          <cell r="B2" t="str">
            <v>Macquarie University</v>
          </cell>
          <cell r="H2">
            <v>6.0666666666666664</v>
          </cell>
        </row>
        <row r="3">
          <cell r="B3" t="str">
            <v>Ross Gwilliam</v>
          </cell>
        </row>
        <row r="31">
          <cell r="B31">
            <v>21</v>
          </cell>
        </row>
        <row r="32">
          <cell r="E32">
            <v>3.5428571428571427</v>
          </cell>
          <cell r="F32">
            <v>1.5714285714285714</v>
          </cell>
          <cell r="G32">
            <v>0.66190476190476188</v>
          </cell>
          <cell r="H32">
            <v>0.2904761904761905</v>
          </cell>
        </row>
      </sheetData>
      <sheetData sheetId="28">
        <row r="2">
          <cell r="B2" t="str">
            <v>Burwood Briars</v>
          </cell>
          <cell r="H2">
            <v>7.9910714285714297</v>
          </cell>
        </row>
        <row r="3">
          <cell r="B3" t="str">
            <v>Rothwell</v>
          </cell>
        </row>
        <row r="40">
          <cell r="B40">
            <v>28</v>
          </cell>
        </row>
        <row r="41">
          <cell r="E41">
            <v>4.628571428571429</v>
          </cell>
          <cell r="F41">
            <v>2.0178571428571428</v>
          </cell>
          <cell r="G41">
            <v>0.88214285714285712</v>
          </cell>
          <cell r="H41">
            <v>0.46250000000000002</v>
          </cell>
        </row>
      </sheetData>
      <sheetData sheetId="29">
        <row r="2">
          <cell r="B2" t="str">
            <v>Lane Cove</v>
          </cell>
          <cell r="H2">
            <v>6.1020833333333329</v>
          </cell>
        </row>
        <row r="3">
          <cell r="B3" t="str">
            <v>Tantallon</v>
          </cell>
        </row>
        <row r="36">
          <cell r="B36">
            <v>24</v>
          </cell>
        </row>
        <row r="37">
          <cell r="E37">
            <v>3.5750000000000002</v>
          </cell>
          <cell r="F37">
            <v>1.4895833333333333</v>
          </cell>
          <cell r="G37">
            <v>0.66249999999999998</v>
          </cell>
          <cell r="H37">
            <v>0.375</v>
          </cell>
        </row>
      </sheetData>
      <sheetData sheetId="30">
        <row r="2">
          <cell r="B2" t="str">
            <v>Warringah</v>
          </cell>
          <cell r="H2">
            <v>6.4777777777777779</v>
          </cell>
        </row>
        <row r="3">
          <cell r="B3" t="str">
            <v>Weldon</v>
          </cell>
        </row>
        <row r="39">
          <cell r="B39">
            <v>27</v>
          </cell>
        </row>
        <row r="40">
          <cell r="E40">
            <v>3.8</v>
          </cell>
          <cell r="F40">
            <v>1.7314814814814814</v>
          </cell>
          <cell r="G40">
            <v>0.61481481481481481</v>
          </cell>
          <cell r="H40">
            <v>0.33148148148148149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ll Grounds"/>
      <sheetName val="Acron"/>
      <sheetName val="Airey"/>
      <sheetName val="Alan Davidson"/>
      <sheetName val="Bark Huts"/>
      <sheetName val="Bexley"/>
      <sheetName val="Bland"/>
      <sheetName val="Charles McLaughlin"/>
      <sheetName val="Dave Tribolet"/>
      <sheetName val="Ern Holmes"/>
      <sheetName val="Epping"/>
      <sheetName val="Frank Gray"/>
      <sheetName val="Greenway 1"/>
      <sheetName val="Greenway 2"/>
      <sheetName val="George Parry"/>
      <sheetName val="Jubilee"/>
      <sheetName val="Kanebridge"/>
      <sheetName val="Lance Hutchinson"/>
      <sheetName val="Lindfield"/>
      <sheetName val="Longueville"/>
      <sheetName val="Northern"/>
      <sheetName val="North Epping"/>
      <sheetName val="Pennant Hills"/>
      <sheetName val="Ron Routley"/>
      <sheetName val="Roseville Chase"/>
      <sheetName val="Roseville Park"/>
      <sheetName val="Ross Gwilliam"/>
      <sheetName val="Rothwell"/>
      <sheetName val="Tantallon"/>
      <sheetName val="Weldon"/>
      <sheetName val="2014-15"/>
      <sheetName val="2013-14"/>
      <sheetName val="2012-13"/>
      <sheetName val="2011-12"/>
      <sheetName val="2010-11"/>
      <sheetName val="2009-10"/>
      <sheetName val="2008-09"/>
    </sheetNames>
    <sheetDataSet>
      <sheetData sheetId="0"/>
      <sheetData sheetId="1">
        <row r="2">
          <cell r="B2" t="str">
            <v>Lindfield</v>
          </cell>
          <cell r="J2">
            <v>3.9781249999999999</v>
          </cell>
        </row>
        <row r="3">
          <cell r="B3" t="str">
            <v>Acron Oval</v>
          </cell>
        </row>
        <row r="30">
          <cell r="B30">
            <v>16</v>
          </cell>
        </row>
        <row r="32">
          <cell r="E32">
            <v>1.2374999999999998</v>
          </cell>
          <cell r="F32">
            <v>0.41875000000000001</v>
          </cell>
          <cell r="G32">
            <v>0.27500000000000002</v>
          </cell>
          <cell r="H32">
            <v>0.35</v>
          </cell>
          <cell r="I32">
            <v>1.4249999999999998</v>
          </cell>
          <cell r="J32">
            <v>0.26250000000000001</v>
          </cell>
          <cell r="K32">
            <v>9.3749999999999997E-3</v>
          </cell>
        </row>
      </sheetData>
      <sheetData sheetId="2">
        <row r="2">
          <cell r="B2" t="str">
            <v>Strathfield</v>
          </cell>
          <cell r="J2">
            <v>5.8289473684210531</v>
          </cell>
        </row>
        <row r="3">
          <cell r="B3" t="str">
            <v>Airey Park</v>
          </cell>
        </row>
      </sheetData>
      <sheetData sheetId="3">
        <row r="2">
          <cell r="B2" t="str">
            <v>Balmain South Sydney</v>
          </cell>
          <cell r="J2">
            <v>4.3868421052631579</v>
          </cell>
        </row>
        <row r="3">
          <cell r="B3" t="str">
            <v>Alan Davidson Oval</v>
          </cell>
        </row>
        <row r="33">
          <cell r="B33">
            <v>19</v>
          </cell>
        </row>
        <row r="35">
          <cell r="E35">
            <v>1.168421052631579</v>
          </cell>
          <cell r="F35">
            <v>0.42105263157894735</v>
          </cell>
          <cell r="G35">
            <v>0.35263157894736841</v>
          </cell>
          <cell r="H35">
            <v>0.4631578947368421</v>
          </cell>
          <cell r="I35">
            <v>1.5315789473684212</v>
          </cell>
          <cell r="J35">
            <v>0.22631578947368422</v>
          </cell>
          <cell r="K35">
            <v>0.22368421052631579</v>
          </cell>
        </row>
      </sheetData>
      <sheetData sheetId="4">
        <row r="2">
          <cell r="B2" t="str">
            <v>Strathfield</v>
          </cell>
          <cell r="J2">
            <v>4.5714285714285712</v>
          </cell>
        </row>
        <row r="3">
          <cell r="B3" t="str">
            <v>Bark Huts</v>
          </cell>
        </row>
        <row r="30">
          <cell r="B30">
            <v>14</v>
          </cell>
        </row>
        <row r="32">
          <cell r="E32">
            <v>1.3285714285714285</v>
          </cell>
          <cell r="F32">
            <v>0.43571428571428572</v>
          </cell>
          <cell r="G32">
            <v>0.49285714285714288</v>
          </cell>
          <cell r="H32">
            <v>0.48571428571428571</v>
          </cell>
          <cell r="I32">
            <v>1.4785714285714286</v>
          </cell>
          <cell r="J32">
            <v>0.26428571428571429</v>
          </cell>
          <cell r="K32">
            <v>8.5714285714285715E-2</v>
          </cell>
        </row>
      </sheetData>
      <sheetData sheetId="5">
        <row r="2">
          <cell r="B2" t="str">
            <v>Georges River</v>
          </cell>
          <cell r="J2">
            <v>6.9153846153846157</v>
          </cell>
        </row>
        <row r="3">
          <cell r="B3" t="str">
            <v>Bexley Oval</v>
          </cell>
        </row>
      </sheetData>
      <sheetData sheetId="6">
        <row r="2">
          <cell r="B2" t="str">
            <v>Georges River</v>
          </cell>
          <cell r="J2">
            <v>5.7785714285714294</v>
          </cell>
        </row>
        <row r="3">
          <cell r="B3" t="str">
            <v>Bland</v>
          </cell>
        </row>
        <row r="30">
          <cell r="B30">
            <v>7</v>
          </cell>
        </row>
        <row r="32">
          <cell r="E32">
            <v>1.6714285714285715</v>
          </cell>
          <cell r="F32">
            <v>0.55714285714285716</v>
          </cell>
          <cell r="G32">
            <v>0.54285714285714282</v>
          </cell>
          <cell r="H32">
            <v>0.58571428571428574</v>
          </cell>
          <cell r="I32">
            <v>1.9285714285714288</v>
          </cell>
          <cell r="J32">
            <v>0.30714285714285716</v>
          </cell>
          <cell r="K32">
            <v>0.18571428571428572</v>
          </cell>
        </row>
      </sheetData>
      <sheetData sheetId="7">
        <row r="2">
          <cell r="B2" t="str">
            <v>North West Sydney</v>
          </cell>
          <cell r="J2">
            <v>4.9906249999999996</v>
          </cell>
        </row>
        <row r="3">
          <cell r="B3" t="str">
            <v>Charles McLaughlin</v>
          </cell>
        </row>
        <row r="30">
          <cell r="B30">
            <v>16</v>
          </cell>
        </row>
        <row r="32">
          <cell r="E32">
            <v>1.4812500000000002</v>
          </cell>
          <cell r="F32">
            <v>0.46250000000000002</v>
          </cell>
          <cell r="G32">
            <v>0.53125</v>
          </cell>
          <cell r="H32">
            <v>0.51249999999999996</v>
          </cell>
          <cell r="I32">
            <v>1.5750000000000002</v>
          </cell>
          <cell r="J32">
            <v>0.33437499999999998</v>
          </cell>
          <cell r="K32">
            <v>9.375E-2</v>
          </cell>
        </row>
      </sheetData>
      <sheetData sheetId="8">
        <row r="2">
          <cell r="B2" t="str">
            <v>Auburn</v>
          </cell>
          <cell r="J2">
            <v>5.84375</v>
          </cell>
        </row>
        <row r="3">
          <cell r="B3" t="str">
            <v>Dave Tribolet Oval</v>
          </cell>
        </row>
        <row r="30">
          <cell r="B30">
            <v>16</v>
          </cell>
        </row>
        <row r="32">
          <cell r="E32">
            <v>1.6124999999999998</v>
          </cell>
          <cell r="F32">
            <v>0.51249999999999996</v>
          </cell>
          <cell r="G32">
            <v>0.61875000000000002</v>
          </cell>
          <cell r="H32">
            <v>0.54374999999999996</v>
          </cell>
          <cell r="I32">
            <v>1.9312500000000001</v>
          </cell>
          <cell r="J32">
            <v>0.34375</v>
          </cell>
          <cell r="K32">
            <v>0.28125</v>
          </cell>
        </row>
      </sheetData>
      <sheetData sheetId="9">
        <row r="2">
          <cell r="B2" t="str">
            <v>Pennant Hills</v>
          </cell>
          <cell r="J2">
            <v>6.3678571428571429</v>
          </cell>
        </row>
        <row r="3">
          <cell r="B3" t="str">
            <v>Ern Holmes Oval</v>
          </cell>
        </row>
        <row r="30">
          <cell r="B30">
            <v>14</v>
          </cell>
        </row>
        <row r="32">
          <cell r="E32">
            <v>1.9714285714285715</v>
          </cell>
          <cell r="F32">
            <v>0.66428571428571426</v>
          </cell>
          <cell r="G32">
            <v>0.69285714285714284</v>
          </cell>
          <cell r="H32">
            <v>0.67142857142857137</v>
          </cell>
          <cell r="I32">
            <v>1.9285714285714288</v>
          </cell>
          <cell r="J32">
            <v>0.4107142857142857</v>
          </cell>
          <cell r="K32">
            <v>2.8571428571428571E-2</v>
          </cell>
        </row>
      </sheetData>
      <sheetData sheetId="10">
        <row r="2">
          <cell r="B2" t="str">
            <v>Epping</v>
          </cell>
          <cell r="J2">
            <v>4.8593750000000009</v>
          </cell>
        </row>
        <row r="3">
          <cell r="B3" t="str">
            <v>Epping Oval</v>
          </cell>
        </row>
        <row r="30">
          <cell r="B30">
            <v>16</v>
          </cell>
        </row>
        <row r="32">
          <cell r="E32">
            <v>1.3875000000000002</v>
          </cell>
          <cell r="F32">
            <v>0.5</v>
          </cell>
          <cell r="G32">
            <v>0.5625</v>
          </cell>
          <cell r="H32">
            <v>0.5</v>
          </cell>
          <cell r="I32">
            <v>1.4437500000000001</v>
          </cell>
          <cell r="J32">
            <v>0.28125</v>
          </cell>
          <cell r="K32">
            <v>0.18437500000000001</v>
          </cell>
        </row>
      </sheetData>
      <sheetData sheetId="11">
        <row r="2">
          <cell r="B2" t="str">
            <v>Warringah</v>
          </cell>
          <cell r="J2">
            <v>5.5968749999999998</v>
          </cell>
        </row>
        <row r="3">
          <cell r="B3" t="str">
            <v>Frank Gray Oval</v>
          </cell>
        </row>
      </sheetData>
      <sheetData sheetId="12">
        <row r="2">
          <cell r="B2" t="str">
            <v>Mt Pritchard-Southern Districts</v>
          </cell>
          <cell r="J2">
            <v>6.223684210526315</v>
          </cell>
        </row>
        <row r="3">
          <cell r="B3" t="str">
            <v>Greenway 1</v>
          </cell>
        </row>
      </sheetData>
      <sheetData sheetId="13">
        <row r="2">
          <cell r="B2" t="str">
            <v>Mt Pritchard-Southern Districts</v>
          </cell>
          <cell r="J2">
            <v>5.421875</v>
          </cell>
        </row>
        <row r="3">
          <cell r="B3" t="str">
            <v>Greenway 2</v>
          </cell>
        </row>
      </sheetData>
      <sheetData sheetId="14">
        <row r="2">
          <cell r="B2" t="str">
            <v>Auburn</v>
          </cell>
          <cell r="J2">
            <v>4.6730769230769225</v>
          </cell>
        </row>
        <row r="3">
          <cell r="B3" t="str">
            <v>George Parry Oval</v>
          </cell>
        </row>
      </sheetData>
      <sheetData sheetId="15">
        <row r="2">
          <cell r="B2" t="str">
            <v>Balmain South Sydney</v>
          </cell>
          <cell r="J2">
            <v>5.9571428571428564</v>
          </cell>
        </row>
        <row r="3">
          <cell r="B3" t="str">
            <v>Jubilee Oval</v>
          </cell>
        </row>
      </sheetData>
      <sheetData sheetId="16">
        <row r="2">
          <cell r="B2" t="str">
            <v>North West Sydney</v>
          </cell>
          <cell r="J2">
            <v>6.9944444444444445</v>
          </cell>
        </row>
        <row r="3">
          <cell r="B3" t="str">
            <v>Kanebridge</v>
          </cell>
        </row>
      </sheetData>
      <sheetData sheetId="17">
        <row r="2">
          <cell r="B2" t="str">
            <v>Georges River</v>
          </cell>
          <cell r="J2">
            <v>5.6124999999999998</v>
          </cell>
        </row>
        <row r="3">
          <cell r="B3" t="str">
            <v>Lance Hutchinson Oval</v>
          </cell>
        </row>
      </sheetData>
      <sheetData sheetId="18">
        <row r="2">
          <cell r="B2" t="str">
            <v>Lindfield</v>
          </cell>
          <cell r="J2">
            <v>4.9157894736842103</v>
          </cell>
        </row>
        <row r="3">
          <cell r="B3" t="str">
            <v>Lindfield Oval</v>
          </cell>
        </row>
        <row r="33">
          <cell r="B33">
            <v>19</v>
          </cell>
        </row>
        <row r="35">
          <cell r="E35">
            <v>1.3894736842105262</v>
          </cell>
          <cell r="F35">
            <v>0.51578947368421058</v>
          </cell>
          <cell r="G35">
            <v>0.48421052631578948</v>
          </cell>
          <cell r="H35">
            <v>0.57894736842105265</v>
          </cell>
          <cell r="I35">
            <v>1.4210526315789473</v>
          </cell>
          <cell r="J35">
            <v>0.31842105263157894</v>
          </cell>
          <cell r="K35">
            <v>0.20789473684210527</v>
          </cell>
        </row>
      </sheetData>
      <sheetData sheetId="19">
        <row r="2">
          <cell r="B2" t="str">
            <v>Lane Cove</v>
          </cell>
          <cell r="J2">
            <v>5.9124999999999996</v>
          </cell>
        </row>
        <row r="3">
          <cell r="B3" t="str">
            <v>Longueville Oval</v>
          </cell>
        </row>
        <row r="30">
          <cell r="B30">
            <v>16</v>
          </cell>
        </row>
        <row r="32">
          <cell r="E32">
            <v>1.78125</v>
          </cell>
          <cell r="F32">
            <v>0.61875000000000002</v>
          </cell>
          <cell r="G32">
            <v>0.63124999999999998</v>
          </cell>
          <cell r="H32">
            <v>0.63749999999999996</v>
          </cell>
          <cell r="I32">
            <v>1.59375</v>
          </cell>
          <cell r="J32">
            <v>0.41249999999999998</v>
          </cell>
          <cell r="K32">
            <v>0.23749999999999999</v>
          </cell>
        </row>
      </sheetData>
      <sheetData sheetId="20">
        <row r="2">
          <cell r="B2" t="str">
            <v>Macquarie University</v>
          </cell>
          <cell r="J2">
            <v>6.2789473684210524</v>
          </cell>
        </row>
        <row r="3">
          <cell r="B3" t="str">
            <v>Northern Oval</v>
          </cell>
        </row>
      </sheetData>
      <sheetData sheetId="21">
        <row r="2">
          <cell r="B2" t="str">
            <v>Epping</v>
          </cell>
          <cell r="J2">
            <v>4.9800000000000004</v>
          </cell>
        </row>
        <row r="3">
          <cell r="B3" t="str">
            <v>North Epping Oval</v>
          </cell>
        </row>
      </sheetData>
      <sheetData sheetId="22">
        <row r="2">
          <cell r="B2" t="str">
            <v>Pennant Hills</v>
          </cell>
          <cell r="J2">
            <v>5.2394736842105258</v>
          </cell>
        </row>
        <row r="3">
          <cell r="B3" t="str">
            <v>Pennant Hills Oval</v>
          </cell>
        </row>
        <row r="33">
          <cell r="B33">
            <v>19</v>
          </cell>
        </row>
        <row r="35">
          <cell r="E35">
            <v>1.5157894736842106</v>
          </cell>
          <cell r="F35">
            <v>0.53157894736842104</v>
          </cell>
          <cell r="G35">
            <v>0.65263157894736845</v>
          </cell>
          <cell r="H35">
            <v>0.57894736842105265</v>
          </cell>
          <cell r="I35">
            <v>1.4526315789473685</v>
          </cell>
          <cell r="J35">
            <v>0.37105263157894736</v>
          </cell>
          <cell r="K35">
            <v>0.1368421052631579</v>
          </cell>
        </row>
      </sheetData>
      <sheetData sheetId="23">
        <row r="2">
          <cell r="B2" t="str">
            <v>Burwood Briars</v>
          </cell>
          <cell r="J2">
            <v>6.3875000000000002</v>
          </cell>
        </row>
        <row r="3">
          <cell r="B3" t="str">
            <v xml:space="preserve">Ron Routley </v>
          </cell>
        </row>
      </sheetData>
      <sheetData sheetId="24">
        <row r="2">
          <cell r="B2" t="str">
            <v>Roseville</v>
          </cell>
          <cell r="J2">
            <v>6.5184210526315791</v>
          </cell>
        </row>
        <row r="3">
          <cell r="B3" t="str">
            <v>Roseville Chase</v>
          </cell>
        </row>
        <row r="33">
          <cell r="B33">
            <v>19</v>
          </cell>
        </row>
        <row r="35">
          <cell r="E35">
            <v>1.8789473684210525</v>
          </cell>
          <cell r="F35">
            <v>0.62631578947368416</v>
          </cell>
          <cell r="G35">
            <v>0.7</v>
          </cell>
          <cell r="H35">
            <v>0.63684210526315788</v>
          </cell>
          <cell r="I35">
            <v>1.8789473684210525</v>
          </cell>
          <cell r="J35">
            <v>0.38421052631578945</v>
          </cell>
          <cell r="K35">
            <v>0.41315789473684211</v>
          </cell>
        </row>
      </sheetData>
      <sheetData sheetId="25">
        <row r="2">
          <cell r="B2" t="str">
            <v>Roseville</v>
          </cell>
          <cell r="J2">
            <v>4.8624999999999998</v>
          </cell>
        </row>
        <row r="3">
          <cell r="B3" t="str">
            <v>Roseville Park</v>
          </cell>
        </row>
        <row r="30">
          <cell r="B30">
            <v>16</v>
          </cell>
        </row>
        <row r="32">
          <cell r="E32">
            <v>1.5</v>
          </cell>
          <cell r="F32">
            <v>0.49375000000000002</v>
          </cell>
          <cell r="G32">
            <v>0.45624999999999999</v>
          </cell>
          <cell r="H32">
            <v>0.48749999999999999</v>
          </cell>
          <cell r="I32">
            <v>1.5374999999999999</v>
          </cell>
          <cell r="J32">
            <v>0.37187500000000001</v>
          </cell>
          <cell r="K32">
            <v>1.5625E-2</v>
          </cell>
        </row>
      </sheetData>
      <sheetData sheetId="26">
        <row r="2">
          <cell r="B2" t="str">
            <v>Macquarie University</v>
          </cell>
          <cell r="J2">
            <v>5.9187500000000002</v>
          </cell>
        </row>
        <row r="3">
          <cell r="B3" t="str">
            <v>Ross Gwilliam Oval</v>
          </cell>
        </row>
        <row r="30">
          <cell r="B30">
            <v>16</v>
          </cell>
        </row>
        <row r="32">
          <cell r="E32">
            <v>1.7625000000000002</v>
          </cell>
          <cell r="F32">
            <v>0.55000000000000004</v>
          </cell>
          <cell r="G32">
            <v>0.58750000000000002</v>
          </cell>
          <cell r="H32">
            <v>0.53125</v>
          </cell>
          <cell r="I32">
            <v>1.8187499999999999</v>
          </cell>
          <cell r="J32">
            <v>0.39374999999999999</v>
          </cell>
          <cell r="K32">
            <v>0.27500000000000002</v>
          </cell>
        </row>
      </sheetData>
      <sheetData sheetId="27">
        <row r="2">
          <cell r="B2" t="str">
            <v>Burwood Briars</v>
          </cell>
          <cell r="J2">
            <v>7.3631578947368412</v>
          </cell>
        </row>
        <row r="3">
          <cell r="B3" t="str">
            <v>Rothwell Park</v>
          </cell>
        </row>
      </sheetData>
      <sheetData sheetId="28">
        <row r="2">
          <cell r="B2" t="str">
            <v>Lane Cove</v>
          </cell>
          <cell r="J2">
            <v>7.1947368421052635</v>
          </cell>
        </row>
        <row r="3">
          <cell r="B3" t="str">
            <v>Tantallon Oval</v>
          </cell>
        </row>
        <row r="33">
          <cell r="B33">
            <v>19</v>
          </cell>
        </row>
        <row r="35">
          <cell r="E35">
            <v>2.0842105263157897</v>
          </cell>
          <cell r="F35">
            <v>0.7</v>
          </cell>
          <cell r="G35">
            <v>0.76842105263157889</v>
          </cell>
          <cell r="H35">
            <v>0.75789473684210529</v>
          </cell>
          <cell r="I35">
            <v>1.9894736842105263</v>
          </cell>
          <cell r="J35">
            <v>0.45263157894736844</v>
          </cell>
          <cell r="K35">
            <v>0.44210526315789472</v>
          </cell>
        </row>
      </sheetData>
      <sheetData sheetId="29">
        <row r="2">
          <cell r="B2" t="str">
            <v>Warringah</v>
          </cell>
          <cell r="J2">
            <v>5.5157894736842108</v>
          </cell>
        </row>
        <row r="3">
          <cell r="B3" t="str">
            <v>Weldon Oval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3"/>
  <sheetViews>
    <sheetView tabSelected="1" zoomScaleNormal="100" workbookViewId="0">
      <pane ySplit="6" topLeftCell="A7" activePane="bottomLeft" state="frozen"/>
      <selection activeCell="E40" sqref="E40"/>
      <selection pane="bottomLeft" activeCell="L21" sqref="L21"/>
    </sheetView>
  </sheetViews>
  <sheetFormatPr defaultColWidth="9.1796875" defaultRowHeight="12.75" customHeight="1" x14ac:dyDescent="0.3"/>
  <cols>
    <col min="1" max="1" width="3.26953125" style="11" bestFit="1" customWidth="1"/>
    <col min="2" max="2" width="31.54296875" style="2" customWidth="1"/>
    <col min="3" max="3" width="26.453125" style="2" customWidth="1"/>
    <col min="4" max="4" width="12.26953125" style="1" customWidth="1"/>
    <col min="5" max="5" width="11.1796875" style="1" customWidth="1"/>
    <col min="6" max="6" width="15.26953125" style="1" bestFit="1" customWidth="1"/>
    <col min="7" max="7" width="12" style="1" bestFit="1" customWidth="1"/>
    <col min="8" max="9" width="11.1796875" style="1" customWidth="1"/>
    <col min="10" max="16384" width="9.1796875" style="2"/>
  </cols>
  <sheetData>
    <row r="1" spans="1:9" ht="12.75" customHeight="1" x14ac:dyDescent="0.3">
      <c r="B1" s="210" t="s">
        <v>150</v>
      </c>
      <c r="C1" s="210"/>
      <c r="D1" s="210"/>
      <c r="E1" s="210"/>
      <c r="F1" s="210"/>
      <c r="G1" s="210"/>
      <c r="H1" s="210"/>
      <c r="I1" s="210"/>
    </row>
    <row r="2" spans="1:9" ht="12.75" customHeight="1" x14ac:dyDescent="0.3">
      <c r="B2" s="115"/>
      <c r="C2" s="115"/>
      <c r="D2" s="119"/>
      <c r="E2" s="119"/>
      <c r="F2" s="119"/>
      <c r="G2" s="119"/>
      <c r="H2" s="119"/>
      <c r="I2" s="119"/>
    </row>
    <row r="3" spans="1:9" s="3" customFormat="1" ht="12.75" customHeight="1" x14ac:dyDescent="0.3">
      <c r="A3" s="165"/>
      <c r="B3" s="120"/>
      <c r="C3" s="120"/>
      <c r="D3" s="121" t="s">
        <v>97</v>
      </c>
      <c r="E3" s="121" t="s">
        <v>10</v>
      </c>
      <c r="F3" s="140" t="s">
        <v>13</v>
      </c>
      <c r="G3" s="140" t="s">
        <v>13</v>
      </c>
      <c r="H3" s="140"/>
      <c r="I3" s="207" t="s">
        <v>98</v>
      </c>
    </row>
    <row r="4" spans="1:9" s="3" customFormat="1" ht="12.75" customHeight="1" x14ac:dyDescent="0.3">
      <c r="A4" s="165"/>
      <c r="B4" s="124" t="s">
        <v>0</v>
      </c>
      <c r="C4" s="124" t="s">
        <v>1</v>
      </c>
      <c r="D4" s="124"/>
      <c r="E4" s="125" t="s">
        <v>11</v>
      </c>
      <c r="F4" s="141" t="s">
        <v>99</v>
      </c>
      <c r="G4" s="141" t="s">
        <v>100</v>
      </c>
      <c r="H4" s="141" t="s">
        <v>101</v>
      </c>
      <c r="I4" s="208"/>
    </row>
    <row r="5" spans="1:9" ht="12.75" customHeight="1" x14ac:dyDescent="0.3">
      <c r="B5" s="129"/>
      <c r="C5" s="129"/>
      <c r="D5" s="130"/>
      <c r="E5" s="131" t="s">
        <v>9</v>
      </c>
      <c r="F5" s="132"/>
      <c r="G5" s="132"/>
      <c r="H5" s="130"/>
      <c r="I5" s="133"/>
    </row>
    <row r="6" spans="1:9" ht="12.75" customHeight="1" x14ac:dyDescent="0.3">
      <c r="B6" s="205" t="s">
        <v>88</v>
      </c>
      <c r="C6" s="206"/>
      <c r="D6" s="134">
        <f>SUM(F6:I6)</f>
        <v>10</v>
      </c>
      <c r="E6" s="135"/>
      <c r="F6" s="136">
        <v>6</v>
      </c>
      <c r="G6" s="136">
        <v>2.5</v>
      </c>
      <c r="H6" s="134">
        <v>1</v>
      </c>
      <c r="I6" s="137">
        <v>0.5</v>
      </c>
    </row>
    <row r="7" spans="1:9" ht="12.75" customHeight="1" x14ac:dyDescent="0.3">
      <c r="B7" s="15"/>
      <c r="C7" s="15"/>
      <c r="D7" s="16"/>
      <c r="E7" s="17"/>
      <c r="F7" s="16"/>
      <c r="G7" s="16"/>
      <c r="H7" s="16"/>
      <c r="I7" s="16"/>
    </row>
    <row r="8" spans="1:9" ht="12.75" customHeight="1" x14ac:dyDescent="0.3">
      <c r="B8" s="115" t="s">
        <v>89</v>
      </c>
      <c r="C8" s="115"/>
      <c r="D8" s="119" t="s">
        <v>97</v>
      </c>
    </row>
    <row r="9" spans="1:9" ht="12.75" customHeight="1" x14ac:dyDescent="0.3">
      <c r="A9" s="11">
        <v>1</v>
      </c>
      <c r="B9" s="2" t="str">
        <f>+Bexley!B2</f>
        <v>Georges River</v>
      </c>
      <c r="C9" s="2" t="str">
        <f>+Bexley!B3</f>
        <v>Bexley</v>
      </c>
      <c r="D9" s="161">
        <f>+Bexley!H2</f>
        <v>8.5535714285714288</v>
      </c>
      <c r="E9" s="162">
        <f>+Bexley!E37</f>
        <v>14</v>
      </c>
      <c r="F9" s="163">
        <f>+Bexley!E38</f>
        <v>5.0571428571428569</v>
      </c>
      <c r="G9" s="163">
        <f>+Bexley!F38</f>
        <v>2.2142857142857144</v>
      </c>
      <c r="H9" s="163">
        <f>+Bexley!G38</f>
        <v>0.83571428571428574</v>
      </c>
      <c r="I9" s="163">
        <f>+Bexley!H38</f>
        <v>0.44642857142857145</v>
      </c>
    </row>
    <row r="10" spans="1:9" ht="12.75" customHeight="1" x14ac:dyDescent="0.3">
      <c r="A10" s="11">
        <v>2</v>
      </c>
      <c r="B10" s="2" t="str">
        <f>+Kanebridge!B2</f>
        <v>North West Sydney</v>
      </c>
      <c r="C10" s="2" t="str">
        <f>+Kanebridge!B3</f>
        <v>Kanebridge</v>
      </c>
      <c r="D10" s="161">
        <f>+Kanebridge!H2</f>
        <v>8.0714285714285712</v>
      </c>
      <c r="E10" s="162">
        <f>+Kanebridge!B37</f>
        <v>14</v>
      </c>
      <c r="F10" s="163">
        <f>+Kanebridge!E38</f>
        <v>4.7142857142857144</v>
      </c>
      <c r="G10" s="163">
        <f>+Kanebridge!F38</f>
        <v>2.1071428571428572</v>
      </c>
      <c r="H10" s="163">
        <f>+Kanebridge!G38</f>
        <v>0.8214285714285714</v>
      </c>
      <c r="I10" s="163">
        <f>+Kanebridge!H38</f>
        <v>0.42857142857142855</v>
      </c>
    </row>
    <row r="11" spans="1:9" ht="12.75" customHeight="1" x14ac:dyDescent="0.3">
      <c r="A11" s="11">
        <v>3</v>
      </c>
      <c r="B11" s="2" t="str">
        <f>+'George Parry'!B2</f>
        <v>Auburn</v>
      </c>
      <c r="C11" s="2" t="str">
        <f>+'George Parry'!B3</f>
        <v>George Parry</v>
      </c>
      <c r="D11" s="161">
        <f>+'George Parry'!H2</f>
        <v>8.0312499999999982</v>
      </c>
      <c r="E11" s="162">
        <f>+'George Parry'!B38</f>
        <v>16</v>
      </c>
      <c r="F11" s="163">
        <f>+'George Parry'!E39</f>
        <v>4.5749999999999993</v>
      </c>
      <c r="G11" s="163">
        <f>+'George Parry'!F39</f>
        <v>2.0625</v>
      </c>
      <c r="H11" s="163">
        <f>+'George Parry'!G39</f>
        <v>0.94374999999999998</v>
      </c>
      <c r="I11" s="163">
        <f>+'George Parry'!H39</f>
        <v>0.45</v>
      </c>
    </row>
    <row r="12" spans="1:9" ht="12.75" customHeight="1" x14ac:dyDescent="0.3">
      <c r="A12" s="11">
        <v>4</v>
      </c>
      <c r="B12" s="2" t="str">
        <f>+Airey!B2</f>
        <v>Strathfield</v>
      </c>
      <c r="C12" s="2" t="str">
        <f>+Airey!B3</f>
        <v>Airey</v>
      </c>
      <c r="D12" s="161">
        <f>+Airey!H2</f>
        <v>7.6843750000000002</v>
      </c>
      <c r="E12" s="162">
        <f>+Airey!B36</f>
        <v>16</v>
      </c>
      <c r="F12" s="163">
        <f>+Airey!E37</f>
        <v>4.5374999999999996</v>
      </c>
      <c r="G12" s="163">
        <f>+Airey!F37</f>
        <v>1.96875</v>
      </c>
      <c r="H12" s="163">
        <f>+Airey!G37</f>
        <v>0.83750000000000002</v>
      </c>
      <c r="I12" s="163">
        <f>+Airey!H37</f>
        <v>0.34062500000000001</v>
      </c>
    </row>
    <row r="13" spans="1:9" ht="12.75" customHeight="1" x14ac:dyDescent="0.3">
      <c r="A13" s="11">
        <v>5</v>
      </c>
      <c r="B13" s="2" t="str">
        <f>+Rothwell!B2</f>
        <v>Burwood Briars</v>
      </c>
      <c r="C13" s="2" t="str">
        <f>+Rothwell!B3</f>
        <v>Rothwell</v>
      </c>
      <c r="D13" s="161">
        <f>+Rothwell!H2</f>
        <v>7.4766666666666675</v>
      </c>
      <c r="E13" s="162">
        <f>+Rothwell!B35</f>
        <v>15</v>
      </c>
      <c r="F13" s="163">
        <f>+Rothwell!E36</f>
        <v>4.24</v>
      </c>
      <c r="G13" s="163">
        <f>+Rothwell!F36</f>
        <v>1.9333333333333333</v>
      </c>
      <c r="H13" s="163">
        <f>+Rothwell!G36</f>
        <v>0.8666666666666667</v>
      </c>
      <c r="I13" s="163">
        <f>+Rothwell!H36</f>
        <v>0.43666666666666665</v>
      </c>
    </row>
    <row r="14" spans="1:9" ht="12.75" customHeight="1" x14ac:dyDescent="0.3">
      <c r="A14" s="11">
        <v>6</v>
      </c>
      <c r="B14" s="2" t="str">
        <f>+Weldon!B2</f>
        <v>Warringah</v>
      </c>
      <c r="C14" s="2" t="str">
        <f>+Weldon!B3</f>
        <v>Weldon</v>
      </c>
      <c r="D14" s="161">
        <f>+Weldon!H2</f>
        <v>7.4249999999999989</v>
      </c>
      <c r="E14" s="162">
        <f>+Weldon!B37</f>
        <v>16</v>
      </c>
      <c r="F14" s="163">
        <f>+Weldon!E38</f>
        <v>4.3874999999999993</v>
      </c>
      <c r="G14" s="163">
        <f>+Weldon!F38</f>
        <v>1.890625</v>
      </c>
      <c r="H14" s="163">
        <f>+Weldon!G38</f>
        <v>0.85</v>
      </c>
      <c r="I14" s="163">
        <f>+Weldon!H38</f>
        <v>0.296875</v>
      </c>
    </row>
    <row r="15" spans="1:9" ht="12.75" customHeight="1" x14ac:dyDescent="0.3">
      <c r="A15" s="11">
        <v>7</v>
      </c>
      <c r="B15" s="2" t="str">
        <f>+'Greenway 1'!B2</f>
        <v>Mt Pritchard-Southern Districts</v>
      </c>
      <c r="C15" s="2" t="str">
        <f>+'Greenway 1'!B3</f>
        <v>Greenway 1</v>
      </c>
      <c r="D15" s="161">
        <f>+'Greenway 1'!H2</f>
        <v>7.2928571428571427</v>
      </c>
      <c r="E15" s="164">
        <f>+'Greenway 1'!B37</f>
        <v>14</v>
      </c>
      <c r="F15" s="163">
        <f>+'Greenway 1'!E38</f>
        <v>4.371428571428571</v>
      </c>
      <c r="G15" s="163">
        <f>+'Greenway 1'!F38</f>
        <v>1.8571428571428572</v>
      </c>
      <c r="H15" s="163">
        <f>+'Greenway 1'!G38</f>
        <v>0.69285714285714284</v>
      </c>
      <c r="I15" s="163">
        <f>+'Greenway 1'!H38</f>
        <v>0.37142857142857144</v>
      </c>
    </row>
    <row r="16" spans="1:9" ht="12.75" customHeight="1" x14ac:dyDescent="0.3">
      <c r="A16" s="11">
        <v>8</v>
      </c>
      <c r="B16" s="2" t="str">
        <f>+'Pennant Hills'!B2</f>
        <v>Pennant Hills</v>
      </c>
      <c r="C16" s="2" t="str">
        <f>+'Pennant Hills'!B3</f>
        <v>Pennant Hills Oval</v>
      </c>
      <c r="D16" s="161">
        <f>+'Pennant Hills'!H2</f>
        <v>6.7714285714285714</v>
      </c>
      <c r="E16" s="162">
        <f>+'Pennant Hills'!B36</f>
        <v>14</v>
      </c>
      <c r="F16" s="163">
        <f>+'Pennant Hills'!E37</f>
        <v>4.0714285714285712</v>
      </c>
      <c r="G16" s="163">
        <f>+'Pennant Hills'!F37</f>
        <v>1.8214285714285714</v>
      </c>
      <c r="H16" s="163">
        <f>+'Pennant Hills'!G37</f>
        <v>0.66428571428571426</v>
      </c>
      <c r="I16" s="163">
        <f>+'Pennant Hills'!H37</f>
        <v>0.21428571428571427</v>
      </c>
    </row>
    <row r="17" spans="1:9" ht="12.75" customHeight="1" x14ac:dyDescent="0.3">
      <c r="A17" s="11">
        <v>9</v>
      </c>
      <c r="B17" s="2" t="str">
        <f>+Lindfield!B2</f>
        <v>Lindfield</v>
      </c>
      <c r="C17" s="2" t="str">
        <f>+Lindfield!B3</f>
        <v>Lindfield Oval</v>
      </c>
      <c r="D17" s="161">
        <f>+Lindfield!H2</f>
        <v>6.47</v>
      </c>
      <c r="E17" s="162">
        <f>+Lindfield!B36</f>
        <v>15</v>
      </c>
      <c r="F17" s="163">
        <f>+Lindfield!E37</f>
        <v>3.92</v>
      </c>
      <c r="G17" s="163">
        <f>+Lindfield!F37</f>
        <v>1.5666666666666669</v>
      </c>
      <c r="H17" s="163">
        <f>+Lindfield!G37</f>
        <v>0.67333333333333334</v>
      </c>
      <c r="I17" s="163">
        <f>+Lindfield!H37</f>
        <v>0.31</v>
      </c>
    </row>
    <row r="18" spans="1:9" ht="12.75" customHeight="1" x14ac:dyDescent="0.3">
      <c r="A18" s="11">
        <v>10</v>
      </c>
      <c r="B18" s="2" t="str">
        <f>+'Roseville Chase'!B2</f>
        <v>Roseville</v>
      </c>
      <c r="C18" s="2" t="str">
        <f>+'Roseville Chase'!B3</f>
        <v>Roseville Chase</v>
      </c>
      <c r="D18" s="161">
        <f>+'Roseville Chase'!H2</f>
        <v>6.3321428571428573</v>
      </c>
      <c r="E18" s="162">
        <f>+'Roseville Chase'!B37</f>
        <v>14</v>
      </c>
      <c r="F18" s="163">
        <f>+'Roseville Chase'!E38</f>
        <v>3.5999999999999996</v>
      </c>
      <c r="G18" s="163">
        <f>+'Roseville Chase'!F38</f>
        <v>1.6785714285714284</v>
      </c>
      <c r="H18" s="163">
        <f>+'Roseville Chase'!G38</f>
        <v>0.67142857142857137</v>
      </c>
      <c r="I18" s="163">
        <f>+'Roseville Chase'!H38</f>
        <v>0.38214285714285712</v>
      </c>
    </row>
    <row r="19" spans="1:9" ht="12.75" customHeight="1" x14ac:dyDescent="0.3">
      <c r="A19" s="11">
        <v>11</v>
      </c>
      <c r="B19" s="2" t="str">
        <f>+Tantallon!B2</f>
        <v>Lane Cove</v>
      </c>
      <c r="C19" s="2" t="str">
        <f>+Tantallon!B3</f>
        <v>Tantallon</v>
      </c>
      <c r="D19" s="161">
        <f>+Tantallon!H2</f>
        <v>6.2749999999999995</v>
      </c>
      <c r="E19" s="162">
        <f>+Tantallon!B37</f>
        <v>14</v>
      </c>
      <c r="F19" s="163">
        <f>+Tantallon!E38</f>
        <v>3.5999999999999996</v>
      </c>
      <c r="G19" s="163">
        <f>+Tantallon!F38</f>
        <v>1.5535714285714286</v>
      </c>
      <c r="H19" s="163">
        <f>+Tantallon!G38</f>
        <v>0.76428571428571423</v>
      </c>
      <c r="I19" s="163">
        <f>+Tantallon!H38</f>
        <v>0.35714285714285715</v>
      </c>
    </row>
    <row r="20" spans="1:9" ht="12.75" customHeight="1" x14ac:dyDescent="0.3">
      <c r="A20" s="11">
        <v>12</v>
      </c>
      <c r="B20" s="2" t="str">
        <f>+'North Epping'!B2</f>
        <v>Epping</v>
      </c>
      <c r="C20" s="2" t="str">
        <f>+'North Epping'!B3</f>
        <v>North Epping Oval</v>
      </c>
      <c r="D20" s="161">
        <f>+'North Epping'!H2</f>
        <v>6.2468750000000002</v>
      </c>
      <c r="E20" s="164">
        <f>+'North Epping'!B39</f>
        <v>16</v>
      </c>
      <c r="F20" s="163">
        <f>+'North Epping'!E40</f>
        <v>3.7874999999999996</v>
      </c>
      <c r="G20" s="163">
        <f>+'North Epping'!F40</f>
        <v>1.640625</v>
      </c>
      <c r="H20" s="163">
        <f>+'North Epping'!G40</f>
        <v>0.55625000000000002</v>
      </c>
      <c r="I20" s="163">
        <f>+'North Epping'!H40</f>
        <v>0.26250000000000001</v>
      </c>
    </row>
    <row r="21" spans="1:9" ht="12.75" customHeight="1" x14ac:dyDescent="0.3">
      <c r="A21" s="11">
        <v>13</v>
      </c>
      <c r="B21" s="2" t="str">
        <f>+'Alan Davidson'!B2</f>
        <v>Balmain South sydney</v>
      </c>
      <c r="C21" s="2" t="str">
        <f>+Jubilee!B3</f>
        <v>Jubilee</v>
      </c>
      <c r="D21" s="161">
        <f>+Jubilee!H2</f>
        <v>6.0678571428571431</v>
      </c>
      <c r="E21" s="162">
        <f>+Jubilee!B33</f>
        <v>14</v>
      </c>
      <c r="F21" s="163">
        <f>+Jubilee!E34</f>
        <v>3.6428571428571423</v>
      </c>
      <c r="G21" s="163">
        <f>+Jubilee!F34</f>
        <v>1.5535714285714286</v>
      </c>
      <c r="H21" s="163">
        <f>+Jubilee!G34</f>
        <v>0.62142857142857144</v>
      </c>
      <c r="I21" s="163">
        <f>+Jubilee!H34</f>
        <v>0.25</v>
      </c>
    </row>
    <row r="22" spans="1:9" ht="12.75" customHeight="1" x14ac:dyDescent="0.3">
      <c r="D22" s="4"/>
      <c r="E22" s="162"/>
      <c r="F22" s="163"/>
      <c r="G22" s="163"/>
      <c r="H22" s="163"/>
      <c r="I22" s="163"/>
    </row>
    <row r="23" spans="1:9" ht="12.75" customHeight="1" x14ac:dyDescent="0.3">
      <c r="B23" s="115" t="s">
        <v>77</v>
      </c>
      <c r="C23" s="138"/>
      <c r="D23" s="139" t="s">
        <v>97</v>
      </c>
      <c r="E23" s="162"/>
      <c r="F23" s="163"/>
      <c r="G23" s="163"/>
      <c r="H23" s="163"/>
      <c r="I23" s="163"/>
    </row>
    <row r="24" spans="1:9" ht="12.75" customHeight="1" x14ac:dyDescent="0.3">
      <c r="A24" s="11">
        <v>1</v>
      </c>
      <c r="B24" s="2" t="str">
        <f>+'Lance Hutchinson'!B2</f>
        <v>Georges River</v>
      </c>
      <c r="C24" s="2" t="str">
        <f>+'Lance Hutchinson'!B3</f>
        <v>Lance Hutchinson</v>
      </c>
      <c r="D24" s="161">
        <f>+'Lance Hutchinson'!H2</f>
        <v>7.95</v>
      </c>
      <c r="E24" s="162">
        <f>+'Lance Hutchinson'!B32</f>
        <v>14</v>
      </c>
      <c r="F24" s="163">
        <f>+'Lance Hutchinson'!E33</f>
        <v>4.7142857142857144</v>
      </c>
      <c r="G24" s="163">
        <f>+'Lance Hutchinson'!F33</f>
        <v>2.0357142857142856</v>
      </c>
      <c r="H24" s="163">
        <f>+'Lance Hutchinson'!G33</f>
        <v>0.8928571428571429</v>
      </c>
      <c r="I24" s="163">
        <f>+'Lance Hutchinson'!H33</f>
        <v>0.30714285714285716</v>
      </c>
    </row>
    <row r="25" spans="1:9" ht="12.75" customHeight="1" x14ac:dyDescent="0.3">
      <c r="A25" s="11">
        <v>2</v>
      </c>
      <c r="B25" s="2" t="str">
        <f>+'Frank Gray'!B2</f>
        <v>Warringah</v>
      </c>
      <c r="C25" s="2" t="str">
        <f>+'Frank Gray'!B3</f>
        <v>Frank Gray</v>
      </c>
      <c r="D25" s="161">
        <f>+'Frank Gray'!H2</f>
        <v>7.6642857142857146</v>
      </c>
      <c r="E25" s="162">
        <f>+'Frank Gray'!B32</f>
        <v>14</v>
      </c>
      <c r="F25" s="163">
        <f>+'Frank Gray'!E33</f>
        <v>4.6714285714285717</v>
      </c>
      <c r="G25" s="163">
        <f>+'Frank Gray'!F33</f>
        <v>1.8928571428571428</v>
      </c>
      <c r="H25" s="163">
        <f>+'Frank Gray'!G33</f>
        <v>0.8214285714285714</v>
      </c>
      <c r="I25" s="163">
        <f>+'Frank Gray'!H33</f>
        <v>0.27857142857142858</v>
      </c>
    </row>
    <row r="26" spans="1:9" ht="12.75" customHeight="1" x14ac:dyDescent="0.3">
      <c r="A26" s="11">
        <v>3</v>
      </c>
      <c r="B26" s="2" t="str">
        <f>+'Greenway 2'!B2</f>
        <v>Mt Pritchard-Southern Districts</v>
      </c>
      <c r="C26" s="2" t="str">
        <f>+'Greenway 2'!B3</f>
        <v>Greenway 2</v>
      </c>
      <c r="D26" s="161">
        <f>+'Greenway 2'!H2</f>
        <v>7.3291666666666666</v>
      </c>
      <c r="E26" s="162">
        <f>+'Greenway 2'!B32</f>
        <v>12</v>
      </c>
      <c r="F26" s="163">
        <f>+'Greenway 2'!E33</f>
        <v>4.3499999999999996</v>
      </c>
      <c r="G26" s="163">
        <f>+'Greenway 2'!F33</f>
        <v>1.8958333333333333</v>
      </c>
      <c r="H26" s="163">
        <f>+'Greenway 2'!G33</f>
        <v>0.7583333333333333</v>
      </c>
      <c r="I26" s="163">
        <f>+'Greenway 2'!H33</f>
        <v>0.32500000000000001</v>
      </c>
    </row>
    <row r="27" spans="1:9" ht="12.75" customHeight="1" x14ac:dyDescent="0.3">
      <c r="A27" s="11">
        <v>4</v>
      </c>
      <c r="B27" s="2" t="str">
        <f>+Jubilee!B2</f>
        <v>Balmain South Sydney</v>
      </c>
      <c r="C27" s="2" t="str">
        <f>+'Alan Davidson'!B3</f>
        <v>Alan Davidson</v>
      </c>
      <c r="D27" s="161">
        <f>+'Alan Davidson'!H2</f>
        <v>7.080000000000001</v>
      </c>
      <c r="E27" s="162">
        <f>+'Alan Davidson'!B34</f>
        <v>5</v>
      </c>
      <c r="F27" s="163">
        <f>+'Alan Davidson'!E35</f>
        <v>4.5600000000000005</v>
      </c>
      <c r="G27" s="163">
        <f>+'Alan Davidson'!F35</f>
        <v>1.75</v>
      </c>
      <c r="H27" s="163">
        <f>+'Alan Davidson'!G35</f>
        <v>0.54</v>
      </c>
      <c r="I27" s="163">
        <f>+'Alan Davidson'!H35</f>
        <v>0.23</v>
      </c>
    </row>
    <row r="28" spans="1:9" ht="12.75" customHeight="1" x14ac:dyDescent="0.3">
      <c r="A28" s="11">
        <v>5</v>
      </c>
      <c r="B28" s="10" t="s">
        <v>31</v>
      </c>
      <c r="C28" s="10" t="str">
        <f>+'Koola Park'!B3</f>
        <v>Koola Park</v>
      </c>
      <c r="D28" s="161">
        <f>+'Koola Park'!H2</f>
        <v>7.0041666666666673</v>
      </c>
      <c r="E28" s="204">
        <f>+'Koola Park'!E32</f>
        <v>12</v>
      </c>
      <c r="F28" s="163">
        <f>+'Koola Park'!E33</f>
        <v>4</v>
      </c>
      <c r="G28" s="163">
        <f>+'Koola Park'!F33</f>
        <v>1.9166666666666667</v>
      </c>
      <c r="H28" s="163">
        <f>+'Koola Park'!G33</f>
        <v>0.75</v>
      </c>
      <c r="I28" s="163">
        <f>+'Koola Park'!G33</f>
        <v>0.75</v>
      </c>
    </row>
    <row r="29" spans="1:9" ht="12.75" customHeight="1" x14ac:dyDescent="0.3">
      <c r="A29" s="11">
        <v>6</v>
      </c>
      <c r="B29" s="2" t="str">
        <f>+'Dave Tribolet'!B2</f>
        <v>Auburn</v>
      </c>
      <c r="C29" s="2" t="str">
        <f>+'Dave Tribolet'!B3</f>
        <v>Dave Tribolet</v>
      </c>
      <c r="D29" s="161">
        <f>+'Dave Tribolet'!H2</f>
        <v>6.9884615384615385</v>
      </c>
      <c r="E29" s="162">
        <f>+'Dave Tribolet'!B32</f>
        <v>13</v>
      </c>
      <c r="F29" s="163">
        <f>+'Dave Tribolet'!E33</f>
        <v>4.0615384615384613</v>
      </c>
      <c r="G29" s="163">
        <f>+'Dave Tribolet'!F33</f>
        <v>1.75</v>
      </c>
      <c r="H29" s="163">
        <f>+'Dave Tribolet'!G33</f>
        <v>0.75384615384615383</v>
      </c>
      <c r="I29" s="163">
        <f>+'Dave Tribolet'!H33</f>
        <v>0.42307692307692307</v>
      </c>
    </row>
    <row r="30" spans="1:9" ht="12.75" customHeight="1" x14ac:dyDescent="0.3">
      <c r="A30" s="11">
        <v>7</v>
      </c>
      <c r="B30" s="2" t="str">
        <f>+'Ron Routley'!B2</f>
        <v>Burwood Briars</v>
      </c>
      <c r="C30" s="2" t="str">
        <f>+'Ron Routley'!B3</f>
        <v>Ron Routley</v>
      </c>
      <c r="D30" s="161">
        <f>+'Ron Routley'!H2</f>
        <v>6.8346153846153843</v>
      </c>
      <c r="E30" s="162">
        <f>+'Ron Routley'!B33</f>
        <v>13</v>
      </c>
      <c r="F30" s="163">
        <f>+'Ron Routley'!E34</f>
        <v>3.8769230769230774</v>
      </c>
      <c r="G30" s="163">
        <f>+'Ron Routley'!F34</f>
        <v>1.8269230769230769</v>
      </c>
      <c r="H30" s="163">
        <f>+'Ron Routley'!G34</f>
        <v>0.75384615384615383</v>
      </c>
      <c r="I30" s="163">
        <f>+'Ron Routley'!H34</f>
        <v>0.37692307692307692</v>
      </c>
    </row>
    <row r="31" spans="1:9" ht="12.75" customHeight="1" x14ac:dyDescent="0.3">
      <c r="A31" s="11">
        <v>8</v>
      </c>
      <c r="B31" s="2" t="str">
        <f>+'Bark Huts'!B2</f>
        <v>Strathfield</v>
      </c>
      <c r="C31" s="2" t="str">
        <f>+'Bark Huts'!B3</f>
        <v>Bark Huts</v>
      </c>
      <c r="D31" s="161">
        <f>+'Bark Huts'!H2</f>
        <v>6.7714285714285722</v>
      </c>
      <c r="E31" s="162">
        <f>+'Bark Huts'!B32</f>
        <v>14</v>
      </c>
      <c r="F31" s="163">
        <f>+'Bark Huts'!E33</f>
        <v>3.9857142857142858</v>
      </c>
      <c r="G31" s="163">
        <f>+'Bark Huts'!F33</f>
        <v>1.7321428571428572</v>
      </c>
      <c r="H31" s="163">
        <f>+'Bark Huts'!G33</f>
        <v>0.77857142857142858</v>
      </c>
      <c r="I31" s="163">
        <f>+'Bark Huts'!H33</f>
        <v>0.27500000000000002</v>
      </c>
    </row>
    <row r="32" spans="1:9" ht="12.75" customHeight="1" x14ac:dyDescent="0.3">
      <c r="A32" s="11">
        <v>9</v>
      </c>
      <c r="B32" s="2" t="s">
        <v>25</v>
      </c>
      <c r="C32" s="2" t="str">
        <f>+Longueville!B3</f>
        <v>Longueville</v>
      </c>
      <c r="D32" s="161">
        <f>+Longueville!H2</f>
        <v>6.5107142857142861</v>
      </c>
      <c r="E32" s="164">
        <f>+Longueville!B32</f>
        <v>14</v>
      </c>
      <c r="F32" s="163">
        <f>+Longueville!E33</f>
        <v>3.7285714285714286</v>
      </c>
      <c r="G32" s="163">
        <f>+Longueville!F33</f>
        <v>1.7142857142857144</v>
      </c>
      <c r="H32" s="163">
        <f>+Longueville!G33</f>
        <v>0.66428571428571426</v>
      </c>
      <c r="I32" s="163">
        <f>+Longueville!H33</f>
        <v>0.40357142857142858</v>
      </c>
    </row>
    <row r="33" spans="1:11" ht="12.75" customHeight="1" x14ac:dyDescent="0.3">
      <c r="A33" s="11">
        <v>10</v>
      </c>
      <c r="B33" s="2" t="str">
        <f>+Epping!B2</f>
        <v>Epping</v>
      </c>
      <c r="C33" s="2" t="str">
        <f>+Epping!B3</f>
        <v>Epping Oval</v>
      </c>
      <c r="D33" s="161">
        <f>+Epping!H2</f>
        <v>6.4571428571428573</v>
      </c>
      <c r="E33" s="162">
        <f>+Epping!B32</f>
        <v>14</v>
      </c>
      <c r="F33" s="163">
        <f>+Epping!E33</f>
        <v>3.9428571428571431</v>
      </c>
      <c r="G33" s="163">
        <f>+Epping!F33</f>
        <v>1.6785714285714284</v>
      </c>
      <c r="H33" s="163">
        <f>+Epping!G33</f>
        <v>0.59285714285714286</v>
      </c>
      <c r="I33" s="163">
        <f>+Epping!H33</f>
        <v>0.24285714285714285</v>
      </c>
    </row>
    <row r="34" spans="1:11" ht="12.75" customHeight="1" x14ac:dyDescent="0.3">
      <c r="A34" s="11">
        <v>11</v>
      </c>
      <c r="B34" s="2" t="str">
        <f>+'Charles McLaughlin'!B2</f>
        <v>North West Sydney</v>
      </c>
      <c r="C34" s="2" t="str">
        <f>+'Charles McLaughlin'!B3</f>
        <v>Charles McLaughlin</v>
      </c>
      <c r="D34" s="161">
        <f>+'Charles McLaughlin'!H2</f>
        <v>5.8708333333333336</v>
      </c>
      <c r="E34" s="164">
        <f>+'Charles McLaughlin'!B32</f>
        <v>12</v>
      </c>
      <c r="F34" s="163">
        <f>+'Charles McLaughlin'!E33</f>
        <v>3.5</v>
      </c>
      <c r="G34" s="163">
        <f>+'Charles McLaughlin'!F33</f>
        <v>1.4791666666666667</v>
      </c>
      <c r="H34" s="163">
        <f>+'Charles McLaughlin'!G33</f>
        <v>0.59166666666666667</v>
      </c>
      <c r="I34" s="163">
        <f>+'Charles McLaughlin'!H33</f>
        <v>0.3</v>
      </c>
    </row>
    <row r="35" spans="1:11" ht="12.75" customHeight="1" x14ac:dyDescent="0.3">
      <c r="A35" s="11">
        <v>12</v>
      </c>
      <c r="B35" s="2" t="str">
        <f>+'Ern Holmes'!B2</f>
        <v>Pennant Hills</v>
      </c>
      <c r="C35" s="2" t="str">
        <f>+'Ern Holmes'!B3</f>
        <v>Ern Holmes</v>
      </c>
      <c r="D35" s="161">
        <f>+'Ern Holmes'!H2</f>
        <v>5.8166666666666664</v>
      </c>
      <c r="E35" s="164">
        <f>+'Ern Holmes'!B32</f>
        <v>12</v>
      </c>
      <c r="F35" s="163">
        <f>+'Ern Holmes'!E33</f>
        <v>3.35</v>
      </c>
      <c r="G35" s="163">
        <f>+'Ern Holmes'!F33</f>
        <v>1.5833333333333333</v>
      </c>
      <c r="H35" s="163">
        <f>+'Ern Holmes'!G33</f>
        <v>0.64166666666666672</v>
      </c>
      <c r="I35" s="163">
        <f>+'Ern Holmes'!H33</f>
        <v>0.24166666666666667</v>
      </c>
    </row>
    <row r="36" spans="1:11" ht="12.75" customHeight="1" x14ac:dyDescent="0.3">
      <c r="A36" s="11">
        <v>13</v>
      </c>
      <c r="B36" s="10" t="str">
        <f>+Acron!B2</f>
        <v>Lindfield</v>
      </c>
      <c r="C36" s="10" t="str">
        <f>+Acron!B3</f>
        <v>Acron</v>
      </c>
      <c r="D36" s="161">
        <f>+Acron!H2</f>
        <v>4.6535714285714285</v>
      </c>
      <c r="E36" s="164">
        <f>+Acron!B33</f>
        <v>14</v>
      </c>
      <c r="F36" s="163">
        <f>+Acron!E34</f>
        <v>2.8285714285714283</v>
      </c>
      <c r="G36" s="163">
        <f>+Acron!F34</f>
        <v>1.0535714285714286</v>
      </c>
      <c r="H36" s="163">
        <f>+Acron!G34</f>
        <v>0.50714285714285712</v>
      </c>
      <c r="I36" s="163">
        <f>+Acron!H34</f>
        <v>0.26428571428571429</v>
      </c>
    </row>
    <row r="37" spans="1:11" ht="12.75" customHeight="1" x14ac:dyDescent="0.3">
      <c r="B37" s="10"/>
      <c r="C37" s="10"/>
      <c r="D37" s="161"/>
      <c r="E37" s="164"/>
      <c r="F37" s="163"/>
      <c r="G37" s="163"/>
      <c r="H37" s="163"/>
      <c r="I37" s="163"/>
    </row>
    <row r="39" spans="1:11" ht="12.75" customHeight="1" x14ac:dyDescent="0.3">
      <c r="B39" s="145" t="s">
        <v>105</v>
      </c>
      <c r="C39" s="209" t="s">
        <v>106</v>
      </c>
      <c r="D39" s="209"/>
      <c r="E39" s="146"/>
      <c r="F39" s="147"/>
      <c r="G39" s="147"/>
      <c r="H39" s="147"/>
      <c r="I39" s="142"/>
      <c r="J39" s="142"/>
      <c r="K39" s="142"/>
    </row>
    <row r="40" spans="1:11" ht="12.75" customHeight="1" x14ac:dyDescent="0.3">
      <c r="B40" s="148" t="s">
        <v>111</v>
      </c>
      <c r="C40" s="149" t="s">
        <v>107</v>
      </c>
      <c r="D40" s="149"/>
      <c r="E40" s="149"/>
      <c r="F40" s="149"/>
      <c r="G40" s="149"/>
      <c r="H40" s="149"/>
      <c r="I40" s="143"/>
      <c r="J40" s="143"/>
    </row>
    <row r="41" spans="1:11" ht="12.75" customHeight="1" x14ac:dyDescent="0.3">
      <c r="B41" s="148" t="s">
        <v>112</v>
      </c>
      <c r="C41" s="146" t="s">
        <v>108</v>
      </c>
      <c r="D41" s="146"/>
      <c r="E41" s="146"/>
      <c r="F41" s="146"/>
      <c r="G41" s="146"/>
      <c r="H41" s="146"/>
      <c r="I41" s="144"/>
      <c r="J41" s="144"/>
    </row>
    <row r="42" spans="1:11" ht="12.75" customHeight="1" x14ac:dyDescent="0.3">
      <c r="B42" s="148" t="s">
        <v>113</v>
      </c>
      <c r="C42" s="146" t="s">
        <v>109</v>
      </c>
      <c r="D42" s="146"/>
      <c r="E42" s="146"/>
      <c r="F42" s="146"/>
      <c r="G42" s="146"/>
      <c r="H42" s="146"/>
      <c r="I42" s="144"/>
      <c r="J42" s="144"/>
    </row>
    <row r="43" spans="1:11" ht="12.75" customHeight="1" x14ac:dyDescent="0.3">
      <c r="B43" s="148" t="s">
        <v>114</v>
      </c>
      <c r="C43" s="146" t="s">
        <v>110</v>
      </c>
      <c r="D43" s="146"/>
      <c r="E43" s="146"/>
      <c r="F43" s="146"/>
      <c r="G43" s="146"/>
      <c r="H43" s="146"/>
      <c r="I43" s="144"/>
      <c r="J43" s="144"/>
    </row>
  </sheetData>
  <autoFilter ref="A8:I8" xr:uid="{00000000-0001-0000-0000-000000000000}">
    <sortState xmlns:xlrd2="http://schemas.microsoft.com/office/spreadsheetml/2017/richdata2" ref="A9:I21">
      <sortCondition descending="1" ref="D8"/>
    </sortState>
  </autoFilter>
  <sortState xmlns:xlrd2="http://schemas.microsoft.com/office/spreadsheetml/2017/richdata2" ref="A23:I36">
    <sortCondition descending="1" ref="D24:D36"/>
  </sortState>
  <mergeCells count="4">
    <mergeCell ref="B6:C6"/>
    <mergeCell ref="I3:I4"/>
    <mergeCell ref="C39:D39"/>
    <mergeCell ref="B1:I1"/>
  </mergeCells>
  <phoneticPr fontId="0" type="noConversion"/>
  <conditionalFormatting sqref="D21 D8:D18">
    <cfRule type="top10" dxfId="9" priority="4" stopIfTrue="1" percent="1" rank="1"/>
  </conditionalFormatting>
  <conditionalFormatting sqref="D23:D33">
    <cfRule type="top10" dxfId="8" priority="9" stopIfTrue="1" percent="1" rank="1"/>
  </conditionalFormatting>
  <printOptions gridLines="1"/>
  <pageMargins left="0.7" right="0.7" top="0.75" bottom="0.75" header="0.3" footer="0.3"/>
  <pageSetup paperSize="9" scale="43"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</sheetPr>
  <dimension ref="A1:Q41"/>
  <sheetViews>
    <sheetView workbookViewId="0">
      <pane ySplit="6" topLeftCell="A7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19</v>
      </c>
      <c r="C2" s="159"/>
      <c r="D2" s="159"/>
      <c r="E2" s="159"/>
      <c r="F2" s="211" t="s">
        <v>52</v>
      </c>
      <c r="G2" s="211"/>
      <c r="H2" s="160">
        <f>+I33</f>
        <v>6.9884615384615385</v>
      </c>
      <c r="I2" s="158"/>
      <c r="J2" s="160"/>
    </row>
    <row r="3" spans="1:17" x14ac:dyDescent="0.3">
      <c r="A3" s="158" t="s">
        <v>49</v>
      </c>
      <c r="B3" s="158" t="s">
        <v>119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3</v>
      </c>
      <c r="C7" s="1">
        <v>1</v>
      </c>
      <c r="D7" s="1">
        <v>1</v>
      </c>
      <c r="E7" s="9">
        <v>6</v>
      </c>
      <c r="F7" s="9">
        <v>6</v>
      </c>
      <c r="G7" s="9">
        <v>8</v>
      </c>
      <c r="H7" s="9">
        <v>10</v>
      </c>
      <c r="I7" s="1">
        <f>0.6*E7+0.25*F7+0.1*G7+0.05*H7</f>
        <v>6.3999999999999995</v>
      </c>
      <c r="J7" s="166"/>
    </row>
    <row r="8" spans="1:17" x14ac:dyDescent="0.3">
      <c r="A8" s="155">
        <v>45206</v>
      </c>
      <c r="B8" s="8">
        <v>4</v>
      </c>
      <c r="C8" s="1">
        <v>2</v>
      </c>
      <c r="D8" s="1">
        <v>1</v>
      </c>
      <c r="E8" s="9">
        <v>6</v>
      </c>
      <c r="F8" s="9">
        <v>9</v>
      </c>
      <c r="G8" s="9">
        <v>9</v>
      </c>
      <c r="H8" s="9">
        <v>10</v>
      </c>
      <c r="I8" s="1">
        <f>0.6*E8+0.25*F8+0.1*G8+0.05*H8</f>
        <v>7.25</v>
      </c>
      <c r="J8" s="166"/>
    </row>
    <row r="9" spans="1:17" x14ac:dyDescent="0.3">
      <c r="A9" s="155">
        <v>45213</v>
      </c>
      <c r="B9" s="8">
        <v>4</v>
      </c>
      <c r="C9" s="1">
        <v>2</v>
      </c>
      <c r="D9" s="1">
        <v>2</v>
      </c>
      <c r="E9" s="9">
        <v>5</v>
      </c>
      <c r="F9" s="9">
        <v>7</v>
      </c>
      <c r="G9" s="9">
        <v>9</v>
      </c>
      <c r="H9" s="9">
        <v>10</v>
      </c>
      <c r="I9" s="1">
        <f>0.6*E9+0.25*F9+0.1*G9+0.05*H9</f>
        <v>6.15</v>
      </c>
      <c r="J9" s="166"/>
      <c r="O9" s="8"/>
    </row>
    <row r="10" spans="1:17" x14ac:dyDescent="0.3">
      <c r="A10" s="155">
        <v>45220</v>
      </c>
      <c r="B10" s="8">
        <v>3</v>
      </c>
      <c r="C10" s="1">
        <v>3</v>
      </c>
      <c r="D10" s="1">
        <v>1</v>
      </c>
      <c r="E10" s="9">
        <v>9</v>
      </c>
      <c r="F10" s="9">
        <v>8</v>
      </c>
      <c r="G10" s="9">
        <v>9</v>
      </c>
      <c r="H10" s="9">
        <v>10</v>
      </c>
      <c r="I10" s="1">
        <f t="shared" ref="I10:I27" si="0">0.6*E10+0.25*F10+0.1*G10+0.05*H10</f>
        <v>8.7999999999999989</v>
      </c>
      <c r="J10" s="166"/>
      <c r="O10" s="8"/>
    </row>
    <row r="11" spans="1:17" x14ac:dyDescent="0.3">
      <c r="A11" s="155">
        <v>45227</v>
      </c>
      <c r="B11" s="8">
        <v>3</v>
      </c>
      <c r="C11" s="1">
        <v>3</v>
      </c>
      <c r="D11" s="1">
        <v>2</v>
      </c>
      <c r="E11" s="9">
        <v>8</v>
      </c>
      <c r="F11" s="9">
        <v>8</v>
      </c>
      <c r="G11" s="9">
        <v>9</v>
      </c>
      <c r="H11" s="9">
        <v>10</v>
      </c>
      <c r="I11" s="1">
        <f t="shared" si="0"/>
        <v>8.1999999999999993</v>
      </c>
      <c r="J11" s="166"/>
      <c r="O11" s="8"/>
    </row>
    <row r="12" spans="1:17" ht="12" customHeight="1" x14ac:dyDescent="0.3">
      <c r="A12" s="155">
        <v>45234</v>
      </c>
      <c r="B12" s="8">
        <v>3</v>
      </c>
      <c r="C12" s="1">
        <v>4</v>
      </c>
      <c r="D12" s="1">
        <v>1</v>
      </c>
      <c r="E12" s="9">
        <v>8</v>
      </c>
      <c r="F12" s="9">
        <v>8</v>
      </c>
      <c r="G12" s="9">
        <v>7</v>
      </c>
      <c r="H12" s="9">
        <v>10</v>
      </c>
      <c r="I12" s="1">
        <f t="shared" si="0"/>
        <v>8</v>
      </c>
      <c r="J12" s="166"/>
      <c r="O12" s="8"/>
    </row>
    <row r="13" spans="1:17" x14ac:dyDescent="0.3">
      <c r="A13" s="155">
        <v>45241</v>
      </c>
      <c r="B13" s="8">
        <v>3</v>
      </c>
      <c r="C13" s="1">
        <v>4</v>
      </c>
      <c r="D13" s="1">
        <v>2</v>
      </c>
      <c r="E13" s="9">
        <v>8</v>
      </c>
      <c r="F13" s="9">
        <v>8</v>
      </c>
      <c r="G13" s="9">
        <v>7</v>
      </c>
      <c r="H13" s="9">
        <v>5</v>
      </c>
      <c r="I13" s="1">
        <f t="shared" si="0"/>
        <v>7.75</v>
      </c>
      <c r="J13" s="166"/>
      <c r="O13" s="8"/>
    </row>
    <row r="14" spans="1:17" x14ac:dyDescent="0.3">
      <c r="A14" s="155">
        <v>45248</v>
      </c>
      <c r="B14" s="8">
        <v>4</v>
      </c>
      <c r="C14" s="1">
        <v>5</v>
      </c>
      <c r="D14" s="1">
        <v>1</v>
      </c>
      <c r="E14" s="9">
        <v>7</v>
      </c>
      <c r="F14" s="9">
        <v>6</v>
      </c>
      <c r="G14" s="9">
        <v>8</v>
      </c>
      <c r="H14" s="9">
        <v>10</v>
      </c>
      <c r="I14" s="1">
        <f t="shared" si="0"/>
        <v>7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4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</row>
    <row r="16" spans="1:17" x14ac:dyDescent="0.3">
      <c r="A16" s="155">
        <v>45262</v>
      </c>
      <c r="B16" s="8">
        <v>3</v>
      </c>
      <c r="C16" s="1">
        <v>6</v>
      </c>
      <c r="D16" s="1">
        <v>1</v>
      </c>
      <c r="E16" s="9">
        <v>8</v>
      </c>
      <c r="F16" s="9">
        <v>7</v>
      </c>
      <c r="G16" s="9">
        <v>8</v>
      </c>
      <c r="H16" s="9">
        <v>10</v>
      </c>
      <c r="I16" s="1">
        <f t="shared" si="0"/>
        <v>7.85</v>
      </c>
      <c r="J16" s="166"/>
    </row>
    <row r="17" spans="1:10" x14ac:dyDescent="0.3">
      <c r="A17" s="155">
        <v>45269</v>
      </c>
      <c r="B17" s="8">
        <v>3</v>
      </c>
      <c r="C17" s="1">
        <v>6</v>
      </c>
      <c r="D17" s="1">
        <v>2</v>
      </c>
      <c r="E17" s="9">
        <v>8</v>
      </c>
      <c r="F17" s="9">
        <v>7</v>
      </c>
      <c r="G17" s="9">
        <v>8</v>
      </c>
      <c r="H17" s="9">
        <v>10</v>
      </c>
      <c r="I17" s="1">
        <f t="shared" si="0"/>
        <v>7.85</v>
      </c>
      <c r="J17" s="166"/>
    </row>
    <row r="18" spans="1:10" x14ac:dyDescent="0.3">
      <c r="A18" s="155">
        <v>45276</v>
      </c>
      <c r="B18" s="8">
        <v>4</v>
      </c>
      <c r="C18" s="1">
        <v>7</v>
      </c>
      <c r="D18" s="1">
        <v>1</v>
      </c>
      <c r="E18" s="9">
        <v>6</v>
      </c>
      <c r="F18" s="9">
        <v>7</v>
      </c>
      <c r="G18" s="9">
        <v>7</v>
      </c>
      <c r="H18" s="9">
        <v>10</v>
      </c>
      <c r="I18" s="1">
        <f t="shared" si="0"/>
        <v>6.55</v>
      </c>
      <c r="J18" s="166"/>
    </row>
    <row r="19" spans="1:10" x14ac:dyDescent="0.3">
      <c r="A19" s="155">
        <v>45297</v>
      </c>
      <c r="B19" s="8"/>
      <c r="C19" s="1">
        <v>8</v>
      </c>
      <c r="D19" s="1">
        <v>1</v>
      </c>
      <c r="E19" s="9" t="s">
        <v>149</v>
      </c>
      <c r="F19" s="9" t="s">
        <v>149</v>
      </c>
      <c r="G19" s="9" t="s">
        <v>149</v>
      </c>
      <c r="H19" s="9" t="s">
        <v>149</v>
      </c>
      <c r="I19" s="1" t="e">
        <f t="shared" si="0"/>
        <v>#VALUE!</v>
      </c>
      <c r="J19" s="166"/>
    </row>
    <row r="20" spans="1:10" x14ac:dyDescent="0.3">
      <c r="A20" s="155">
        <v>45304</v>
      </c>
      <c r="B20" s="8">
        <v>4</v>
      </c>
      <c r="C20" s="1">
        <v>9</v>
      </c>
      <c r="D20" s="1">
        <v>1</v>
      </c>
      <c r="E20" s="9">
        <v>9</v>
      </c>
      <c r="F20" s="9">
        <v>10</v>
      </c>
      <c r="G20" s="9">
        <v>9</v>
      </c>
      <c r="H20" s="9">
        <v>5</v>
      </c>
      <c r="I20" s="1">
        <f t="shared" si="0"/>
        <v>9.0499999999999989</v>
      </c>
      <c r="J20" s="166"/>
    </row>
    <row r="21" spans="1:10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0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0" x14ac:dyDescent="0.3">
      <c r="A31" s="2" t="s">
        <v>4</v>
      </c>
      <c r="C31" s="1"/>
      <c r="E31" s="4">
        <f>SUM(E7:E29)</f>
        <v>88</v>
      </c>
      <c r="F31" s="4">
        <f>SUM(F7:F29)</f>
        <v>91</v>
      </c>
      <c r="G31" s="4">
        <f>SUM(G7:G29)</f>
        <v>98</v>
      </c>
      <c r="H31" s="4">
        <f>SUM(H7:H29)</f>
        <v>110</v>
      </c>
      <c r="I31" s="7">
        <f>0.6*E31+0.25*F31+0.1*G31+0.05*H31</f>
        <v>90.85</v>
      </c>
      <c r="J31" s="7"/>
    </row>
    <row r="32" spans="1:10" x14ac:dyDescent="0.3">
      <c r="A32" s="2" t="s">
        <v>9</v>
      </c>
      <c r="B32" s="1">
        <f>COUNT(E7:E29)</f>
        <v>13</v>
      </c>
      <c r="C32" s="1"/>
      <c r="E32" s="4">
        <f>$B$32</f>
        <v>13</v>
      </c>
      <c r="F32" s="4">
        <f>$B$32</f>
        <v>13</v>
      </c>
      <c r="G32" s="4">
        <f>$B$32</f>
        <v>13</v>
      </c>
      <c r="H32" s="4">
        <f>$B$32</f>
        <v>13</v>
      </c>
      <c r="I32" s="4"/>
      <c r="J32" s="4"/>
    </row>
    <row r="33" spans="1:12" x14ac:dyDescent="0.3">
      <c r="A33" s="2" t="s">
        <v>97</v>
      </c>
      <c r="C33" s="1"/>
      <c r="E33" s="4">
        <f>+E31/($B$32*10)*'[1]Summary All Grounds'!$G$5</f>
        <v>4.0615384615384613</v>
      </c>
      <c r="F33" s="4">
        <f>+F31/($B$32*10)*'[1]Summary All Grounds'!$H$5</f>
        <v>1.75</v>
      </c>
      <c r="G33" s="4">
        <f>+G31/($B$32*10)*'[1]Summary All Grounds'!$I$5</f>
        <v>0.75384615384615383</v>
      </c>
      <c r="H33" s="4">
        <f>+H31/($B$32*10)*'[1]Summary All Grounds'!$J$5</f>
        <v>0.42307692307692307</v>
      </c>
      <c r="I33" s="4">
        <f>SUM(E33:H33)</f>
        <v>6.9884615384615385</v>
      </c>
      <c r="J33" s="4"/>
    </row>
    <row r="34" spans="1:12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2" x14ac:dyDescent="0.3">
      <c r="A35" s="1"/>
      <c r="B35" s="155"/>
      <c r="C35" s="1"/>
      <c r="I35" s="4">
        <f>+I31/B32</f>
        <v>6.9884615384615376</v>
      </c>
      <c r="J35" s="2" t="s">
        <v>115</v>
      </c>
    </row>
    <row r="36" spans="1:12" x14ac:dyDescent="0.3">
      <c r="A36" s="1"/>
      <c r="B36" s="155"/>
      <c r="C36" s="1"/>
      <c r="I36" s="4">
        <f>+I33-I35</f>
        <v>0</v>
      </c>
      <c r="J36" s="2" t="s">
        <v>116</v>
      </c>
    </row>
    <row r="37" spans="1:12" x14ac:dyDescent="0.3">
      <c r="C37" s="1"/>
      <c r="E37" s="4"/>
      <c r="F37" s="4"/>
      <c r="G37" s="4"/>
      <c r="H37" s="4"/>
      <c r="I37" s="4"/>
      <c r="J37" s="4"/>
      <c r="L37" s="156"/>
    </row>
    <row r="38" spans="1:12" x14ac:dyDescent="0.3">
      <c r="A38" s="1"/>
      <c r="B38" s="155"/>
      <c r="C38" s="1"/>
      <c r="E38" s="4"/>
      <c r="F38" s="4"/>
      <c r="G38" s="4"/>
      <c r="H38" s="4"/>
      <c r="I38" s="4"/>
      <c r="J38" s="4"/>
    </row>
    <row r="39" spans="1:12" x14ac:dyDescent="0.3">
      <c r="A39" s="1"/>
      <c r="B39" s="155"/>
      <c r="C39" s="1"/>
      <c r="I39" s="4"/>
      <c r="J39" s="2"/>
    </row>
    <row r="40" spans="1:12" x14ac:dyDescent="0.3">
      <c r="A40" s="1"/>
      <c r="B40" s="155"/>
      <c r="C40" s="1"/>
      <c r="I40" s="4"/>
      <c r="J40" s="2"/>
    </row>
    <row r="41" spans="1:12" x14ac:dyDescent="0.3">
      <c r="A41" s="1"/>
      <c r="B41" s="155"/>
      <c r="C41" s="1"/>
      <c r="I41" s="2"/>
      <c r="J41" s="2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</sheetPr>
  <dimension ref="A1:Q36"/>
  <sheetViews>
    <sheetView workbookViewId="0">
      <pane ySplit="6" topLeftCell="A7" activePane="bottomLeft" state="frozen"/>
      <selection activeCell="E40" sqref="E40"/>
      <selection pane="bottomLeft" activeCell="N22" sqref="N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29</v>
      </c>
      <c r="C2" s="159"/>
      <c r="D2" s="159"/>
      <c r="E2" s="159"/>
      <c r="F2" s="211" t="s">
        <v>52</v>
      </c>
      <c r="G2" s="211"/>
      <c r="H2" s="160">
        <f>+I33</f>
        <v>5.8166666666666664</v>
      </c>
      <c r="I2" s="158"/>
      <c r="J2" s="160"/>
    </row>
    <row r="3" spans="1:17" x14ac:dyDescent="0.3">
      <c r="A3" s="158" t="s">
        <v>49</v>
      </c>
      <c r="B3" s="158" t="s">
        <v>120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128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3</v>
      </c>
      <c r="C7" s="1">
        <v>1</v>
      </c>
      <c r="D7" s="1">
        <v>1</v>
      </c>
      <c r="E7" s="9">
        <v>7</v>
      </c>
      <c r="F7" s="9">
        <v>9</v>
      </c>
      <c r="G7" s="9">
        <v>9</v>
      </c>
      <c r="H7" s="9">
        <v>5</v>
      </c>
      <c r="I7" s="1">
        <f>0.6*E7+0.25*F7+0.1*G7+0.05*H7</f>
        <v>7.6000000000000005</v>
      </c>
      <c r="J7" s="166"/>
    </row>
    <row r="8" spans="1:17" x14ac:dyDescent="0.3">
      <c r="A8" s="155">
        <v>45206</v>
      </c>
      <c r="B8" s="8">
        <v>3</v>
      </c>
      <c r="C8" s="1">
        <v>2</v>
      </c>
      <c r="D8" s="1">
        <v>1</v>
      </c>
      <c r="E8" s="9">
        <v>7</v>
      </c>
      <c r="F8" s="9">
        <v>7</v>
      </c>
      <c r="G8" s="9">
        <v>8</v>
      </c>
      <c r="H8" s="9">
        <v>5</v>
      </c>
      <c r="I8" s="1">
        <f>0.6*E8+0.25*F8+0.1*G8+0.05*H8</f>
        <v>7</v>
      </c>
      <c r="J8" s="166"/>
    </row>
    <row r="9" spans="1:17" x14ac:dyDescent="0.3">
      <c r="A9" s="155">
        <v>45213</v>
      </c>
      <c r="B9" s="8">
        <v>3</v>
      </c>
      <c r="C9" s="1">
        <v>2</v>
      </c>
      <c r="D9" s="1">
        <v>2</v>
      </c>
      <c r="E9" s="9">
        <v>7</v>
      </c>
      <c r="F9" s="9">
        <v>7</v>
      </c>
      <c r="G9" s="9">
        <v>8</v>
      </c>
      <c r="H9" s="9">
        <v>5</v>
      </c>
      <c r="I9" s="1">
        <f>0.6*E9+0.25*F9+0.1*G9+0.05*H9</f>
        <v>7</v>
      </c>
      <c r="J9" s="166"/>
      <c r="O9" s="8"/>
    </row>
    <row r="10" spans="1:17" x14ac:dyDescent="0.3">
      <c r="A10" s="155">
        <v>45220</v>
      </c>
      <c r="B10" s="8">
        <v>4</v>
      </c>
      <c r="C10" s="1">
        <v>3</v>
      </c>
      <c r="D10" s="1">
        <v>1</v>
      </c>
      <c r="E10" s="9">
        <v>8</v>
      </c>
      <c r="F10" s="9">
        <v>8</v>
      </c>
      <c r="G10" s="9">
        <v>8</v>
      </c>
      <c r="H10" s="9">
        <v>9</v>
      </c>
      <c r="I10" s="1">
        <f t="shared" ref="I10:I26" si="0">0.6*E10+0.25*F10+0.1*G10+0.05*H10</f>
        <v>8.0499999999999989</v>
      </c>
      <c r="J10" s="166"/>
      <c r="O10" s="8"/>
    </row>
    <row r="11" spans="1:17" x14ac:dyDescent="0.3">
      <c r="A11" s="155">
        <v>45227</v>
      </c>
      <c r="B11" s="8">
        <v>4</v>
      </c>
      <c r="C11" s="1">
        <v>3</v>
      </c>
      <c r="D11" s="1">
        <v>2</v>
      </c>
      <c r="E11" s="9">
        <v>7</v>
      </c>
      <c r="F11" s="9">
        <v>8</v>
      </c>
      <c r="G11" s="9">
        <v>7</v>
      </c>
      <c r="H11" s="9">
        <v>9</v>
      </c>
      <c r="I11" s="1">
        <f t="shared" si="0"/>
        <v>7.3500000000000005</v>
      </c>
      <c r="J11" s="166"/>
      <c r="O11" s="8"/>
    </row>
    <row r="12" spans="1:17" ht="12" customHeight="1" x14ac:dyDescent="0.3">
      <c r="A12" s="155">
        <v>45234</v>
      </c>
      <c r="B12" s="8">
        <v>3</v>
      </c>
      <c r="C12" s="1">
        <v>4</v>
      </c>
      <c r="D12" s="1">
        <v>1</v>
      </c>
      <c r="E12" s="9">
        <v>5</v>
      </c>
      <c r="F12" s="9">
        <v>7</v>
      </c>
      <c r="G12" s="9">
        <v>7</v>
      </c>
      <c r="H12" s="9">
        <v>5</v>
      </c>
      <c r="I12" s="1">
        <f t="shared" si="0"/>
        <v>5.7</v>
      </c>
      <c r="J12" s="166"/>
      <c r="O12" s="8"/>
    </row>
    <row r="13" spans="1:17" x14ac:dyDescent="0.3">
      <c r="A13" s="155">
        <v>45241</v>
      </c>
      <c r="B13" s="8">
        <v>3</v>
      </c>
      <c r="C13" s="1">
        <v>4</v>
      </c>
      <c r="D13" s="1">
        <v>2</v>
      </c>
      <c r="E13" s="9">
        <v>6</v>
      </c>
      <c r="F13" s="9">
        <v>7</v>
      </c>
      <c r="G13" s="9">
        <v>7</v>
      </c>
      <c r="H13" s="9">
        <v>5</v>
      </c>
      <c r="I13" s="1">
        <f t="shared" si="0"/>
        <v>6.3</v>
      </c>
      <c r="J13" s="166"/>
      <c r="O13" s="8"/>
    </row>
    <row r="14" spans="1:17" x14ac:dyDescent="0.3">
      <c r="A14" s="155">
        <v>45248</v>
      </c>
      <c r="B14" s="8">
        <v>3</v>
      </c>
      <c r="C14" s="1">
        <v>5</v>
      </c>
      <c r="D14" s="1">
        <v>1</v>
      </c>
      <c r="E14" s="9">
        <v>6</v>
      </c>
      <c r="F14" s="9">
        <v>8</v>
      </c>
      <c r="G14" s="9">
        <v>6</v>
      </c>
      <c r="H14" s="9">
        <v>5</v>
      </c>
      <c r="I14" s="1">
        <f t="shared" si="0"/>
        <v>6.4499999999999993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3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</row>
    <row r="16" spans="1:17" x14ac:dyDescent="0.3">
      <c r="A16" s="155">
        <v>45262</v>
      </c>
      <c r="B16" s="8"/>
      <c r="C16" s="1">
        <v>6</v>
      </c>
      <c r="D16" s="1">
        <v>1</v>
      </c>
      <c r="E16" s="9" t="s">
        <v>149</v>
      </c>
      <c r="F16" s="9" t="s">
        <v>149</v>
      </c>
      <c r="G16" s="9" t="s">
        <v>149</v>
      </c>
      <c r="H16" s="9" t="s">
        <v>149</v>
      </c>
      <c r="I16" s="1" t="e">
        <f t="shared" si="0"/>
        <v>#VALUE!</v>
      </c>
      <c r="J16" s="166"/>
    </row>
    <row r="17" spans="1:12" x14ac:dyDescent="0.3">
      <c r="A17" s="155">
        <v>45269</v>
      </c>
      <c r="B17" s="8"/>
      <c r="C17" s="1">
        <v>6</v>
      </c>
      <c r="D17" s="1">
        <v>2</v>
      </c>
      <c r="E17" s="9" t="s">
        <v>149</v>
      </c>
      <c r="F17" s="9" t="s">
        <v>149</v>
      </c>
      <c r="G17" s="9" t="s">
        <v>149</v>
      </c>
      <c r="H17" s="9" t="s">
        <v>149</v>
      </c>
      <c r="I17" s="1" t="e">
        <f t="shared" si="0"/>
        <v>#VALUE!</v>
      </c>
      <c r="J17" s="166"/>
    </row>
    <row r="18" spans="1:12" x14ac:dyDescent="0.3">
      <c r="A18" s="155">
        <v>45276</v>
      </c>
      <c r="B18" s="8">
        <v>4</v>
      </c>
      <c r="C18" s="1">
        <v>7</v>
      </c>
      <c r="D18" s="1">
        <v>1</v>
      </c>
      <c r="E18" s="9">
        <v>7</v>
      </c>
      <c r="F18" s="9">
        <v>7</v>
      </c>
      <c r="G18" s="9">
        <v>8</v>
      </c>
      <c r="H18" s="9">
        <v>5</v>
      </c>
      <c r="I18" s="1">
        <f t="shared" si="0"/>
        <v>7</v>
      </c>
      <c r="J18" s="166"/>
    </row>
    <row r="19" spans="1:12" x14ac:dyDescent="0.3">
      <c r="A19" s="155">
        <v>45297</v>
      </c>
      <c r="B19" s="8">
        <v>4</v>
      </c>
      <c r="C19" s="1">
        <v>8</v>
      </c>
      <c r="D19" s="1">
        <v>1</v>
      </c>
      <c r="E19" s="9">
        <v>7</v>
      </c>
      <c r="F19" s="9">
        <v>8</v>
      </c>
      <c r="G19" s="9">
        <v>9</v>
      </c>
      <c r="H19" s="9">
        <v>5</v>
      </c>
      <c r="I19" s="1">
        <f t="shared" si="0"/>
        <v>7.3500000000000005</v>
      </c>
      <c r="J19" s="166"/>
    </row>
    <row r="20" spans="1:12" x14ac:dyDescent="0.3">
      <c r="A20" s="155">
        <v>45304</v>
      </c>
      <c r="B20" s="8">
        <v>3</v>
      </c>
      <c r="C20" s="1">
        <v>9</v>
      </c>
      <c r="D20" s="1">
        <v>1</v>
      </c>
      <c r="E20" s="9">
        <v>0</v>
      </c>
      <c r="F20" s="9">
        <v>0</v>
      </c>
      <c r="G20" s="9">
        <v>0</v>
      </c>
      <c r="H20" s="9">
        <v>0</v>
      </c>
      <c r="I20" s="1">
        <f t="shared" si="0"/>
        <v>0</v>
      </c>
      <c r="J20" s="166" t="s">
        <v>155</v>
      </c>
    </row>
    <row r="21" spans="1:12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2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2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2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2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2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2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ref="I27" si="1">0.6*E27+0.25*F27+0.1*G27+0.05*H27</f>
        <v>0</v>
      </c>
      <c r="J27" s="166"/>
    </row>
    <row r="28" spans="1:12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2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2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2" x14ac:dyDescent="0.3">
      <c r="A31" s="2" t="s">
        <v>4</v>
      </c>
      <c r="C31" s="1"/>
      <c r="E31" s="4">
        <f>SUM(E7:E29)</f>
        <v>67</v>
      </c>
      <c r="F31" s="4">
        <f>SUM(F7:F29)</f>
        <v>76</v>
      </c>
      <c r="G31" s="4">
        <f>SUM(G7:G29)</f>
        <v>77</v>
      </c>
      <c r="H31" s="4">
        <f>SUM(H7:H29)</f>
        <v>58</v>
      </c>
      <c r="I31" s="7">
        <f>0.6*E31+0.25*F31+0.1*G31+0.05*H31</f>
        <v>69.8</v>
      </c>
      <c r="J31" s="7"/>
    </row>
    <row r="32" spans="1:12" x14ac:dyDescent="0.3">
      <c r="A32" s="2" t="s">
        <v>9</v>
      </c>
      <c r="B32" s="1">
        <f>COUNT(E7:E29)</f>
        <v>12</v>
      </c>
      <c r="C32" s="1"/>
      <c r="E32" s="4">
        <f>$B$32</f>
        <v>12</v>
      </c>
      <c r="F32" s="4">
        <f>$B$32</f>
        <v>12</v>
      </c>
      <c r="G32" s="4">
        <f>$B$32</f>
        <v>12</v>
      </c>
      <c r="H32" s="4">
        <f>$B$32</f>
        <v>12</v>
      </c>
      <c r="I32" s="4"/>
      <c r="J32" s="4"/>
      <c r="L32" s="156"/>
    </row>
    <row r="33" spans="1:10" x14ac:dyDescent="0.3">
      <c r="A33" s="2" t="s">
        <v>97</v>
      </c>
      <c r="C33" s="1"/>
      <c r="E33" s="4">
        <f>+E31/($B$32*10)*'[1]Summary All Grounds'!$G$5</f>
        <v>3.35</v>
      </c>
      <c r="F33" s="4">
        <f>+F31/($B$32*10)*'[1]Summary All Grounds'!$H$5</f>
        <v>1.5833333333333333</v>
      </c>
      <c r="G33" s="4">
        <f>+G31/($B$32*10)*'[1]Summary All Grounds'!$I$5</f>
        <v>0.64166666666666672</v>
      </c>
      <c r="H33" s="4">
        <f>+H31/($B$32*10)*'[1]Summary All Grounds'!$J$5</f>
        <v>0.24166666666666667</v>
      </c>
      <c r="I33" s="4">
        <f>SUM(E33:H33)</f>
        <v>5.8166666666666664</v>
      </c>
      <c r="J33" s="4"/>
    </row>
    <row r="34" spans="1:10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0" x14ac:dyDescent="0.3">
      <c r="A35" s="1"/>
      <c r="B35" s="155"/>
      <c r="C35" s="1"/>
      <c r="I35" s="4">
        <f>+I31/B32</f>
        <v>5.8166666666666664</v>
      </c>
      <c r="J35" s="2" t="s">
        <v>115</v>
      </c>
    </row>
    <row r="36" spans="1:10" x14ac:dyDescent="0.3">
      <c r="A36" s="1"/>
      <c r="B36" s="155"/>
      <c r="C36" s="1"/>
      <c r="I36" s="4">
        <f>+I33-I35</f>
        <v>0</v>
      </c>
      <c r="J36" s="2" t="s">
        <v>116</v>
      </c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indexed="44"/>
    <pageSetUpPr fitToPage="1"/>
  </sheetPr>
  <dimension ref="A1:Q37"/>
  <sheetViews>
    <sheetView workbookViewId="0">
      <pane ySplit="6" topLeftCell="A7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22</v>
      </c>
      <c r="C2" s="159"/>
      <c r="D2" s="159"/>
      <c r="E2" s="159"/>
      <c r="F2" s="211" t="s">
        <v>52</v>
      </c>
      <c r="G2" s="211"/>
      <c r="H2" s="160">
        <f>+I33</f>
        <v>6.4571428571428573</v>
      </c>
      <c r="I2" s="158"/>
      <c r="J2" s="160"/>
    </row>
    <row r="3" spans="1:17" x14ac:dyDescent="0.3">
      <c r="A3" s="158" t="s">
        <v>49</v>
      </c>
      <c r="B3" s="158" t="s">
        <v>55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4</v>
      </c>
      <c r="C7" s="1">
        <v>1</v>
      </c>
      <c r="D7" s="1">
        <v>1</v>
      </c>
      <c r="E7" s="9">
        <v>8</v>
      </c>
      <c r="F7" s="9">
        <v>7</v>
      </c>
      <c r="G7" s="9">
        <v>7</v>
      </c>
      <c r="H7" s="9">
        <v>5</v>
      </c>
      <c r="I7" s="1">
        <f>0.6*E7+0.25*F7+0.1*G7+0.05*H7</f>
        <v>7.5</v>
      </c>
      <c r="J7" s="166"/>
    </row>
    <row r="8" spans="1:17" x14ac:dyDescent="0.3">
      <c r="A8" s="155">
        <v>45206</v>
      </c>
      <c r="B8" s="8">
        <v>4</v>
      </c>
      <c r="C8" s="1">
        <v>2</v>
      </c>
      <c r="D8" s="1">
        <v>1</v>
      </c>
      <c r="E8" s="9">
        <v>8</v>
      </c>
      <c r="F8" s="9">
        <v>8</v>
      </c>
      <c r="G8" s="9">
        <v>7</v>
      </c>
      <c r="H8" s="9">
        <v>5</v>
      </c>
      <c r="I8" s="1">
        <f>0.6*E8+0.25*F8+0.1*G8+0.05*H8</f>
        <v>7.75</v>
      </c>
      <c r="J8" s="166"/>
    </row>
    <row r="9" spans="1:17" x14ac:dyDescent="0.3">
      <c r="A9" s="155">
        <v>45213</v>
      </c>
      <c r="B9" s="8">
        <v>4</v>
      </c>
      <c r="C9" s="1">
        <v>2</v>
      </c>
      <c r="D9" s="1">
        <v>2</v>
      </c>
      <c r="E9" s="9">
        <v>8</v>
      </c>
      <c r="F9" s="9">
        <v>8</v>
      </c>
      <c r="G9" s="9">
        <v>7</v>
      </c>
      <c r="H9" s="9">
        <v>5</v>
      </c>
      <c r="I9" s="1">
        <f>0.6*E9+0.25*F9+0.1*G9+0.05*H9</f>
        <v>7.75</v>
      </c>
      <c r="J9" s="166"/>
      <c r="O9" s="8"/>
    </row>
    <row r="10" spans="1:17" x14ac:dyDescent="0.3">
      <c r="A10" s="155">
        <v>45220</v>
      </c>
      <c r="B10" s="8">
        <v>3</v>
      </c>
      <c r="C10" s="1">
        <v>3</v>
      </c>
      <c r="D10" s="1">
        <v>1</v>
      </c>
      <c r="E10" s="9">
        <v>8</v>
      </c>
      <c r="F10" s="9">
        <v>8</v>
      </c>
      <c r="G10" s="9">
        <v>7</v>
      </c>
      <c r="H10" s="9">
        <v>5</v>
      </c>
      <c r="I10" s="1">
        <f t="shared" ref="I10:I27" si="0">0.6*E10+0.25*F10+0.1*G10+0.05*H10</f>
        <v>7.75</v>
      </c>
      <c r="J10" s="166"/>
      <c r="O10" s="8"/>
    </row>
    <row r="11" spans="1:17" x14ac:dyDescent="0.3">
      <c r="A11" s="155">
        <v>45227</v>
      </c>
      <c r="B11" s="8">
        <v>3</v>
      </c>
      <c r="C11" s="1">
        <v>3</v>
      </c>
      <c r="D11" s="1">
        <v>2</v>
      </c>
      <c r="E11" s="9">
        <v>7</v>
      </c>
      <c r="F11" s="9">
        <v>8</v>
      </c>
      <c r="G11" s="9">
        <v>7</v>
      </c>
      <c r="H11" s="9">
        <v>5</v>
      </c>
      <c r="I11" s="1">
        <f t="shared" si="0"/>
        <v>7.15</v>
      </c>
      <c r="J11" s="166"/>
      <c r="O11" s="8"/>
    </row>
    <row r="12" spans="1:17" ht="12" customHeight="1" x14ac:dyDescent="0.3">
      <c r="A12" s="155">
        <v>45234</v>
      </c>
      <c r="B12" s="8">
        <v>4</v>
      </c>
      <c r="C12" s="1">
        <v>4</v>
      </c>
      <c r="D12" s="1">
        <v>1</v>
      </c>
      <c r="E12" s="9">
        <v>7</v>
      </c>
      <c r="F12" s="9">
        <v>7</v>
      </c>
      <c r="G12" s="9">
        <v>5</v>
      </c>
      <c r="H12" s="9">
        <v>5</v>
      </c>
      <c r="I12" s="1">
        <f t="shared" si="0"/>
        <v>6.7</v>
      </c>
      <c r="J12" s="166"/>
      <c r="O12" s="8"/>
    </row>
    <row r="13" spans="1:17" x14ac:dyDescent="0.3">
      <c r="A13" s="155">
        <v>45241</v>
      </c>
      <c r="B13" s="8">
        <v>4</v>
      </c>
      <c r="C13" s="1">
        <v>4</v>
      </c>
      <c r="D13" s="1">
        <v>2</v>
      </c>
      <c r="E13" s="9">
        <v>7</v>
      </c>
      <c r="F13" s="9">
        <v>7</v>
      </c>
      <c r="G13" s="9">
        <v>5</v>
      </c>
      <c r="H13" s="9">
        <v>5</v>
      </c>
      <c r="I13" s="1">
        <f t="shared" si="0"/>
        <v>6.7</v>
      </c>
      <c r="J13" s="166"/>
      <c r="O13" s="8"/>
    </row>
    <row r="14" spans="1:17" x14ac:dyDescent="0.3">
      <c r="A14" s="155">
        <v>45248</v>
      </c>
      <c r="B14" s="8">
        <v>4</v>
      </c>
      <c r="C14" s="1">
        <v>5</v>
      </c>
      <c r="D14" s="1">
        <v>1</v>
      </c>
      <c r="E14" s="9">
        <v>6</v>
      </c>
      <c r="F14" s="9">
        <v>7</v>
      </c>
      <c r="G14" s="9">
        <v>7</v>
      </c>
      <c r="H14" s="9">
        <v>5</v>
      </c>
      <c r="I14" s="1">
        <f t="shared" si="0"/>
        <v>6.3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4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</row>
    <row r="16" spans="1:17" x14ac:dyDescent="0.3">
      <c r="A16" s="155">
        <v>45262</v>
      </c>
      <c r="B16" s="8">
        <v>3</v>
      </c>
      <c r="C16" s="1">
        <v>6</v>
      </c>
      <c r="D16" s="1">
        <v>1</v>
      </c>
      <c r="E16" s="9">
        <v>7</v>
      </c>
      <c r="F16" s="9">
        <v>7</v>
      </c>
      <c r="G16" s="9">
        <v>5</v>
      </c>
      <c r="H16" s="9">
        <v>5</v>
      </c>
      <c r="I16" s="1">
        <f t="shared" si="0"/>
        <v>6.7</v>
      </c>
      <c r="J16" s="166"/>
    </row>
    <row r="17" spans="1:10" x14ac:dyDescent="0.3">
      <c r="A17" s="155">
        <v>45269</v>
      </c>
      <c r="B17" s="8">
        <v>3</v>
      </c>
      <c r="C17" s="1">
        <v>6</v>
      </c>
      <c r="D17" s="1">
        <v>2</v>
      </c>
      <c r="E17" s="9">
        <v>7</v>
      </c>
      <c r="F17" s="9">
        <v>7</v>
      </c>
      <c r="G17" s="9">
        <v>6</v>
      </c>
      <c r="H17" s="9">
        <v>5</v>
      </c>
      <c r="I17" s="1">
        <f t="shared" si="0"/>
        <v>6.8000000000000007</v>
      </c>
      <c r="J17" s="166"/>
    </row>
    <row r="18" spans="1:10" x14ac:dyDescent="0.3">
      <c r="A18" s="155">
        <v>45276</v>
      </c>
      <c r="B18" s="8">
        <v>3</v>
      </c>
      <c r="C18" s="1">
        <v>7</v>
      </c>
      <c r="D18" s="1">
        <v>1</v>
      </c>
      <c r="E18" s="9">
        <v>6</v>
      </c>
      <c r="F18" s="9">
        <v>6</v>
      </c>
      <c r="G18" s="9">
        <v>7</v>
      </c>
      <c r="H18" s="9">
        <v>5</v>
      </c>
      <c r="I18" s="1">
        <f t="shared" si="0"/>
        <v>6.05</v>
      </c>
      <c r="J18" s="166"/>
    </row>
    <row r="19" spans="1:10" x14ac:dyDescent="0.3">
      <c r="A19" s="155">
        <v>45297</v>
      </c>
      <c r="B19" s="8">
        <v>3</v>
      </c>
      <c r="C19" s="1">
        <v>8</v>
      </c>
      <c r="D19" s="1">
        <v>1</v>
      </c>
      <c r="E19" s="9">
        <v>7</v>
      </c>
      <c r="F19" s="9">
        <v>7</v>
      </c>
      <c r="G19" s="9">
        <v>7</v>
      </c>
      <c r="H19" s="9">
        <v>5</v>
      </c>
      <c r="I19" s="1">
        <f t="shared" si="0"/>
        <v>6.9</v>
      </c>
      <c r="J19" s="166"/>
    </row>
    <row r="20" spans="1:10" x14ac:dyDescent="0.3">
      <c r="A20" s="155">
        <v>45304</v>
      </c>
      <c r="B20" s="8">
        <v>4</v>
      </c>
      <c r="C20" s="1">
        <v>9</v>
      </c>
      <c r="D20" s="1">
        <v>1</v>
      </c>
      <c r="E20" s="9">
        <v>6</v>
      </c>
      <c r="F20" s="9">
        <v>7</v>
      </c>
      <c r="G20" s="9">
        <v>6</v>
      </c>
      <c r="H20" s="9">
        <v>8</v>
      </c>
      <c r="I20" s="1">
        <f t="shared" si="0"/>
        <v>6.35</v>
      </c>
      <c r="J20" s="166"/>
    </row>
    <row r="21" spans="1:10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0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0" x14ac:dyDescent="0.3">
      <c r="A31" s="2" t="s">
        <v>4</v>
      </c>
      <c r="C31" s="1"/>
      <c r="E31" s="4">
        <f>SUM(E7:E29)</f>
        <v>92</v>
      </c>
      <c r="F31" s="4">
        <f>SUM(F7:F29)</f>
        <v>94</v>
      </c>
      <c r="G31" s="4">
        <f>SUM(G7:G29)</f>
        <v>83</v>
      </c>
      <c r="H31" s="4">
        <f>SUM(H7:H29)</f>
        <v>68</v>
      </c>
      <c r="I31" s="7">
        <f>0.6*E31+0.25*F31+0.1*G31+0.05*H31</f>
        <v>90.399999999999991</v>
      </c>
      <c r="J31" s="7"/>
    </row>
    <row r="32" spans="1:10" x14ac:dyDescent="0.3">
      <c r="A32" s="2" t="s">
        <v>9</v>
      </c>
      <c r="B32" s="1">
        <f>COUNT(E7:E29)</f>
        <v>14</v>
      </c>
      <c r="C32" s="1"/>
      <c r="E32" s="4">
        <f>$B$32</f>
        <v>14</v>
      </c>
      <c r="F32" s="4">
        <f>$B$32</f>
        <v>14</v>
      </c>
      <c r="G32" s="4">
        <f>$B$32</f>
        <v>14</v>
      </c>
      <c r="H32" s="4">
        <f>$B$32</f>
        <v>14</v>
      </c>
      <c r="I32" s="4"/>
      <c r="J32" s="4"/>
    </row>
    <row r="33" spans="1:12" x14ac:dyDescent="0.3">
      <c r="A33" s="2" t="s">
        <v>97</v>
      </c>
      <c r="C33" s="1"/>
      <c r="E33" s="4">
        <f>+E31/($B$32*10)*'[1]Summary All Grounds'!$G$5</f>
        <v>3.9428571428571431</v>
      </c>
      <c r="F33" s="4">
        <f>+F31/($B$32*10)*'[1]Summary All Grounds'!$H$5</f>
        <v>1.6785714285714284</v>
      </c>
      <c r="G33" s="4">
        <f>+G31/($B$32*10)*'[1]Summary All Grounds'!$I$5</f>
        <v>0.59285714285714286</v>
      </c>
      <c r="H33" s="4">
        <f>+H31/($B$32*10)*'[1]Summary All Grounds'!$J$5</f>
        <v>0.24285714285714285</v>
      </c>
      <c r="I33" s="4">
        <f>SUM(E33:H33)</f>
        <v>6.4571428571428573</v>
      </c>
      <c r="J33" s="4"/>
      <c r="L33" s="156"/>
    </row>
    <row r="34" spans="1:12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2" x14ac:dyDescent="0.3">
      <c r="A35" s="1"/>
      <c r="B35" s="155"/>
      <c r="C35" s="1"/>
      <c r="I35" s="4">
        <f>+I31/B32</f>
        <v>6.4571428571428564</v>
      </c>
      <c r="J35" s="2" t="s">
        <v>115</v>
      </c>
    </row>
    <row r="36" spans="1:12" x14ac:dyDescent="0.3">
      <c r="A36" s="1"/>
      <c r="B36" s="155"/>
      <c r="C36" s="1"/>
      <c r="I36" s="4">
        <f>+I33-I35</f>
        <v>0</v>
      </c>
      <c r="J36" s="2" t="s">
        <v>116</v>
      </c>
    </row>
    <row r="37" spans="1:12" x14ac:dyDescent="0.3">
      <c r="A37" s="1"/>
      <c r="B37" s="155"/>
      <c r="C37" s="1"/>
      <c r="I37" s="2"/>
      <c r="J37" s="2"/>
    </row>
  </sheetData>
  <mergeCells count="1">
    <mergeCell ref="F2:G2"/>
  </mergeCells>
  <phoneticPr fontId="0" type="noConversion"/>
  <pageMargins left="0.46" right="0.31" top="0.54" bottom="0.55000000000000004" header="0.5" footer="0.5"/>
  <pageSetup orientation="landscape" horizont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indexed="44"/>
  </sheetPr>
  <dimension ref="A1:Q38"/>
  <sheetViews>
    <sheetView workbookViewId="0">
      <pane ySplit="6" topLeftCell="A7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38</v>
      </c>
      <c r="C2" s="159"/>
      <c r="D2" s="159"/>
      <c r="E2" s="159"/>
      <c r="F2" s="211" t="s">
        <v>52</v>
      </c>
      <c r="G2" s="211"/>
      <c r="H2" s="160">
        <f>+I33</f>
        <v>7.6642857142857146</v>
      </c>
      <c r="I2" s="158"/>
      <c r="J2" s="160"/>
    </row>
    <row r="3" spans="1:17" x14ac:dyDescent="0.3">
      <c r="A3" s="158" t="s">
        <v>49</v>
      </c>
      <c r="B3" s="158" t="s">
        <v>41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3</v>
      </c>
      <c r="C7" s="1">
        <v>1</v>
      </c>
      <c r="D7" s="1">
        <v>1</v>
      </c>
      <c r="E7" s="9">
        <v>9</v>
      </c>
      <c r="F7" s="9">
        <v>9</v>
      </c>
      <c r="G7" s="9">
        <v>10</v>
      </c>
      <c r="H7" s="9">
        <v>8</v>
      </c>
      <c r="I7" s="1">
        <f>0.6*E7+0.25*F7+0.1*G7+0.05*H7</f>
        <v>9.0499999999999989</v>
      </c>
      <c r="J7" s="166"/>
    </row>
    <row r="8" spans="1:17" x14ac:dyDescent="0.3">
      <c r="A8" s="155">
        <v>45206</v>
      </c>
      <c r="B8" s="8">
        <v>3</v>
      </c>
      <c r="C8" s="1">
        <v>2</v>
      </c>
      <c r="D8" s="1">
        <v>1</v>
      </c>
      <c r="E8" s="9">
        <v>8</v>
      </c>
      <c r="F8" s="9">
        <v>8</v>
      </c>
      <c r="G8" s="9">
        <v>9</v>
      </c>
      <c r="H8" s="9">
        <v>5</v>
      </c>
      <c r="I8" s="1">
        <f>0.6*E8+0.25*F8+0.1*G8+0.05*H8</f>
        <v>7.95</v>
      </c>
      <c r="J8" s="166"/>
    </row>
    <row r="9" spans="1:17" x14ac:dyDescent="0.3">
      <c r="A9" s="155">
        <v>45213</v>
      </c>
      <c r="B9" s="8">
        <v>3</v>
      </c>
      <c r="C9" s="1">
        <v>2</v>
      </c>
      <c r="D9" s="1">
        <v>2</v>
      </c>
      <c r="E9" s="9">
        <v>8</v>
      </c>
      <c r="F9" s="9">
        <v>8</v>
      </c>
      <c r="G9" s="9">
        <v>9</v>
      </c>
      <c r="H9" s="9">
        <v>5</v>
      </c>
      <c r="I9" s="1">
        <f>0.6*E9+0.25*F9+0.1*G9+0.05*H9</f>
        <v>7.95</v>
      </c>
      <c r="J9" s="166"/>
      <c r="O9" s="8"/>
    </row>
    <row r="10" spans="1:17" x14ac:dyDescent="0.3">
      <c r="A10" s="155">
        <v>45220</v>
      </c>
      <c r="B10" s="8">
        <v>4</v>
      </c>
      <c r="C10" s="1">
        <v>3</v>
      </c>
      <c r="D10" s="1">
        <v>1</v>
      </c>
      <c r="E10" s="9">
        <v>8</v>
      </c>
      <c r="F10" s="9">
        <v>6</v>
      </c>
      <c r="G10" s="9">
        <v>7</v>
      </c>
      <c r="H10" s="9">
        <v>5</v>
      </c>
      <c r="I10" s="1">
        <f t="shared" ref="I10:I27" si="0">0.6*E10+0.25*F10+0.1*G10+0.05*H10</f>
        <v>7.25</v>
      </c>
      <c r="J10" s="166"/>
      <c r="O10" s="8"/>
    </row>
    <row r="11" spans="1:17" x14ac:dyDescent="0.3">
      <c r="A11" s="155">
        <v>45227</v>
      </c>
      <c r="B11" s="8">
        <v>4</v>
      </c>
      <c r="C11" s="1">
        <v>3</v>
      </c>
      <c r="D11" s="1">
        <v>2</v>
      </c>
      <c r="E11" s="9">
        <v>8</v>
      </c>
      <c r="F11" s="9">
        <v>6</v>
      </c>
      <c r="G11" s="9">
        <v>6</v>
      </c>
      <c r="H11" s="9">
        <v>5</v>
      </c>
      <c r="I11" s="1">
        <f t="shared" si="0"/>
        <v>7.15</v>
      </c>
      <c r="J11" s="166"/>
      <c r="O11" s="8"/>
    </row>
    <row r="12" spans="1:17" ht="12" customHeight="1" x14ac:dyDescent="0.3">
      <c r="A12" s="155">
        <v>40851</v>
      </c>
      <c r="B12" s="8">
        <v>3</v>
      </c>
      <c r="C12" s="1">
        <v>4</v>
      </c>
      <c r="D12" s="1">
        <v>1</v>
      </c>
      <c r="E12" s="9">
        <v>8</v>
      </c>
      <c r="F12" s="9">
        <v>8</v>
      </c>
      <c r="G12" s="9">
        <v>8</v>
      </c>
      <c r="H12" s="9">
        <v>5</v>
      </c>
      <c r="I12" s="1">
        <f t="shared" si="0"/>
        <v>7.85</v>
      </c>
      <c r="J12" s="166"/>
      <c r="O12" s="8"/>
    </row>
    <row r="13" spans="1:17" x14ac:dyDescent="0.3">
      <c r="A13" s="155">
        <v>40858</v>
      </c>
      <c r="B13" s="8">
        <v>3</v>
      </c>
      <c r="C13" s="1">
        <v>4</v>
      </c>
      <c r="D13" s="1">
        <v>2</v>
      </c>
      <c r="E13" s="9">
        <v>6</v>
      </c>
      <c r="F13" s="9">
        <v>7</v>
      </c>
      <c r="G13" s="9">
        <v>7</v>
      </c>
      <c r="H13" s="9">
        <v>5</v>
      </c>
      <c r="I13" s="1">
        <f t="shared" si="0"/>
        <v>6.3</v>
      </c>
      <c r="J13" s="166"/>
      <c r="O13" s="8"/>
    </row>
    <row r="14" spans="1:17" x14ac:dyDescent="0.3">
      <c r="A14" s="155">
        <v>45248</v>
      </c>
      <c r="B14" s="8">
        <v>3</v>
      </c>
      <c r="C14" s="1">
        <v>5</v>
      </c>
      <c r="D14" s="1">
        <v>1</v>
      </c>
      <c r="E14" s="9">
        <v>7</v>
      </c>
      <c r="F14" s="9">
        <v>7</v>
      </c>
      <c r="G14" s="9">
        <v>8</v>
      </c>
      <c r="H14" s="9">
        <v>5</v>
      </c>
      <c r="I14" s="1">
        <f t="shared" si="0"/>
        <v>7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3</v>
      </c>
      <c r="C15" s="1">
        <v>5</v>
      </c>
      <c r="D15" s="1">
        <v>2</v>
      </c>
      <c r="E15" s="9">
        <v>7</v>
      </c>
      <c r="F15" s="9">
        <v>7</v>
      </c>
      <c r="G15" s="9">
        <v>8</v>
      </c>
      <c r="H15" s="9">
        <v>5</v>
      </c>
      <c r="I15" s="1">
        <f t="shared" si="0"/>
        <v>7</v>
      </c>
      <c r="J15" s="166"/>
    </row>
    <row r="16" spans="1:17" x14ac:dyDescent="0.3">
      <c r="A16" s="155">
        <v>45262</v>
      </c>
      <c r="B16" s="8">
        <v>4</v>
      </c>
      <c r="C16" s="1">
        <v>6</v>
      </c>
      <c r="D16" s="1">
        <v>1</v>
      </c>
      <c r="E16" s="9">
        <v>7</v>
      </c>
      <c r="F16" s="9">
        <v>7</v>
      </c>
      <c r="G16" s="9">
        <v>8</v>
      </c>
      <c r="H16" s="9">
        <v>5</v>
      </c>
      <c r="I16" s="1">
        <f t="shared" si="0"/>
        <v>7</v>
      </c>
      <c r="J16" s="166"/>
    </row>
    <row r="17" spans="1:10" x14ac:dyDescent="0.3">
      <c r="A17" s="155">
        <v>45269</v>
      </c>
      <c r="B17" s="8">
        <v>4</v>
      </c>
      <c r="C17" s="1">
        <v>6</v>
      </c>
      <c r="D17" s="1">
        <v>2</v>
      </c>
      <c r="E17" s="9">
        <v>7</v>
      </c>
      <c r="F17" s="9">
        <v>7</v>
      </c>
      <c r="G17" s="9">
        <v>8</v>
      </c>
      <c r="H17" s="9">
        <v>10</v>
      </c>
      <c r="I17" s="1">
        <f t="shared" si="0"/>
        <v>7.25</v>
      </c>
      <c r="J17" s="166"/>
    </row>
    <row r="18" spans="1:10" x14ac:dyDescent="0.3">
      <c r="A18" s="155">
        <v>45276</v>
      </c>
      <c r="B18" s="8">
        <v>4</v>
      </c>
      <c r="C18" s="1">
        <v>7</v>
      </c>
      <c r="D18" s="1">
        <v>1</v>
      </c>
      <c r="E18" s="9">
        <v>9</v>
      </c>
      <c r="F18" s="9">
        <v>9</v>
      </c>
      <c r="G18" s="9">
        <v>9</v>
      </c>
      <c r="H18" s="9">
        <v>5</v>
      </c>
      <c r="I18" s="1">
        <f t="shared" si="0"/>
        <v>8.7999999999999989</v>
      </c>
      <c r="J18" s="166"/>
    </row>
    <row r="19" spans="1:10" x14ac:dyDescent="0.3">
      <c r="A19" s="155">
        <v>45297</v>
      </c>
      <c r="B19" s="8">
        <v>4</v>
      </c>
      <c r="C19" s="1">
        <v>8</v>
      </c>
      <c r="D19" s="1">
        <v>1</v>
      </c>
      <c r="E19" s="9">
        <v>8</v>
      </c>
      <c r="F19" s="9">
        <v>8</v>
      </c>
      <c r="G19" s="9">
        <v>8</v>
      </c>
      <c r="H19" s="9">
        <v>5</v>
      </c>
      <c r="I19" s="1">
        <f t="shared" si="0"/>
        <v>7.85</v>
      </c>
      <c r="J19" s="166"/>
    </row>
    <row r="20" spans="1:10" x14ac:dyDescent="0.3">
      <c r="A20" s="155">
        <v>45304</v>
      </c>
      <c r="B20" s="8">
        <v>3</v>
      </c>
      <c r="C20" s="1">
        <v>9</v>
      </c>
      <c r="D20" s="1">
        <v>1</v>
      </c>
      <c r="E20" s="9">
        <v>9</v>
      </c>
      <c r="F20" s="9">
        <v>9</v>
      </c>
      <c r="G20" s="9">
        <v>10</v>
      </c>
      <c r="H20" s="9">
        <v>5</v>
      </c>
      <c r="I20" s="1">
        <f t="shared" si="0"/>
        <v>8.8999999999999986</v>
      </c>
      <c r="J20" s="166"/>
    </row>
    <row r="21" spans="1:10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0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0" x14ac:dyDescent="0.3">
      <c r="A31" s="2" t="s">
        <v>4</v>
      </c>
      <c r="C31" s="1"/>
      <c r="E31" s="4">
        <f>SUM(E7:E29)</f>
        <v>109</v>
      </c>
      <c r="F31" s="4">
        <f>SUM(F7:F29)</f>
        <v>106</v>
      </c>
      <c r="G31" s="4">
        <f>SUM(G7:G29)</f>
        <v>115</v>
      </c>
      <c r="H31" s="4">
        <f>SUM(H7:H29)</f>
        <v>78</v>
      </c>
      <c r="I31" s="7">
        <f>0.6*E31+0.25*F31+0.1*G31+0.05*H31</f>
        <v>107.3</v>
      </c>
      <c r="J31" s="7"/>
    </row>
    <row r="32" spans="1:10" x14ac:dyDescent="0.3">
      <c r="A32" s="2" t="s">
        <v>9</v>
      </c>
      <c r="B32" s="1">
        <f>COUNT(E7:E29)</f>
        <v>14</v>
      </c>
      <c r="C32" s="1"/>
      <c r="E32" s="4">
        <f>$B$32</f>
        <v>14</v>
      </c>
      <c r="F32" s="4">
        <f>$B$32</f>
        <v>14</v>
      </c>
      <c r="G32" s="4">
        <f>$B$32</f>
        <v>14</v>
      </c>
      <c r="H32" s="4">
        <f>$B$32</f>
        <v>14</v>
      </c>
      <c r="I32" s="4"/>
      <c r="J32" s="4"/>
    </row>
    <row r="33" spans="1:12" x14ac:dyDescent="0.3">
      <c r="A33" s="2" t="s">
        <v>97</v>
      </c>
      <c r="C33" s="1"/>
      <c r="E33" s="4">
        <f>+E31/($B$32*10)*'[1]Summary All Grounds'!$G$5</f>
        <v>4.6714285714285717</v>
      </c>
      <c r="F33" s="4">
        <f>+F31/($B$32*10)*'[1]Summary All Grounds'!$H$5</f>
        <v>1.8928571428571428</v>
      </c>
      <c r="G33" s="4">
        <f>+G31/($B$32*10)*'[1]Summary All Grounds'!$I$5</f>
        <v>0.8214285714285714</v>
      </c>
      <c r="H33" s="4">
        <f>+H31/($B$32*10)*'[1]Summary All Grounds'!$J$5</f>
        <v>0.27857142857142858</v>
      </c>
      <c r="I33" s="4">
        <f>SUM(E33:H33)</f>
        <v>7.6642857142857146</v>
      </c>
      <c r="J33" s="4"/>
    </row>
    <row r="34" spans="1:12" x14ac:dyDescent="0.3">
      <c r="A34" s="1"/>
      <c r="B34" s="155"/>
      <c r="C34" s="1"/>
      <c r="E34" s="4"/>
      <c r="F34" s="4"/>
      <c r="G34" s="4"/>
      <c r="H34" s="4"/>
      <c r="I34" s="4"/>
      <c r="J34" s="4"/>
      <c r="L34" s="156"/>
    </row>
    <row r="35" spans="1:12" x14ac:dyDescent="0.3">
      <c r="A35" s="1"/>
      <c r="B35" s="155"/>
      <c r="C35" s="1"/>
      <c r="I35" s="4">
        <f>+I31/B32</f>
        <v>7.6642857142857137</v>
      </c>
      <c r="J35" s="2" t="s">
        <v>115</v>
      </c>
    </row>
    <row r="36" spans="1:12" x14ac:dyDescent="0.3">
      <c r="A36" s="1"/>
      <c r="B36" s="155"/>
      <c r="C36" s="1"/>
      <c r="I36" s="4">
        <f>+I33-I35</f>
        <v>0</v>
      </c>
      <c r="J36" s="2" t="s">
        <v>116</v>
      </c>
    </row>
    <row r="37" spans="1:12" x14ac:dyDescent="0.3">
      <c r="A37" s="1"/>
      <c r="B37" s="155"/>
      <c r="C37" s="1"/>
      <c r="I37" s="4"/>
      <c r="J37" s="2"/>
    </row>
    <row r="38" spans="1:12" x14ac:dyDescent="0.3">
      <c r="A38" s="1"/>
      <c r="B38" s="155"/>
      <c r="C38" s="1"/>
      <c r="I38" s="2"/>
      <c r="J38" s="2"/>
    </row>
  </sheetData>
  <mergeCells count="1">
    <mergeCell ref="F2:G2"/>
  </mergeCells>
  <phoneticPr fontId="0" type="noConversion"/>
  <pageMargins left="0.64" right="0.25" top="0.2" bottom="0.21" header="0.5" footer="0.21"/>
  <pageSetup orientation="landscape" horizont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4"/>
    <pageSetUpPr fitToPage="1"/>
  </sheetPr>
  <dimension ref="A1:Q52"/>
  <sheetViews>
    <sheetView workbookViewId="0">
      <pane ySplit="6" topLeftCell="A7" activePane="bottomLeft" state="frozen"/>
      <selection activeCell="E40" sqref="E40"/>
      <selection pane="bottomLeft" activeCell="J22" sqref="J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94</v>
      </c>
      <c r="C2" s="119"/>
      <c r="D2" s="119"/>
      <c r="E2" s="119"/>
      <c r="F2" s="212" t="s">
        <v>52</v>
      </c>
      <c r="G2" s="212"/>
      <c r="H2" s="139">
        <f>+I38</f>
        <v>7.2928571428571427</v>
      </c>
      <c r="I2" s="115"/>
      <c r="J2" s="139"/>
    </row>
    <row r="3" spans="1:17" x14ac:dyDescent="0.3">
      <c r="A3" s="115" t="s">
        <v>49</v>
      </c>
      <c r="B3" s="115" t="s">
        <v>45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2</v>
      </c>
      <c r="C7" s="1">
        <v>1</v>
      </c>
      <c r="D7" s="1">
        <v>1</v>
      </c>
      <c r="E7" s="9">
        <v>7</v>
      </c>
      <c r="F7" s="9">
        <v>7</v>
      </c>
      <c r="G7" s="9">
        <v>8</v>
      </c>
      <c r="H7" s="9">
        <v>5</v>
      </c>
      <c r="I7" s="1">
        <f>0.6*E7+0.25*F7+0.1*G7+0.05*H7</f>
        <v>7</v>
      </c>
      <c r="J7" s="166"/>
    </row>
    <row r="8" spans="1:17" x14ac:dyDescent="0.3">
      <c r="A8" s="155">
        <v>45206</v>
      </c>
      <c r="B8" s="8">
        <v>1</v>
      </c>
      <c r="C8" s="1">
        <v>2</v>
      </c>
      <c r="D8" s="1">
        <v>1</v>
      </c>
      <c r="E8" s="9">
        <v>7</v>
      </c>
      <c r="F8" s="9">
        <v>7</v>
      </c>
      <c r="G8" s="9">
        <v>7</v>
      </c>
      <c r="H8" s="9">
        <v>8</v>
      </c>
      <c r="I8" s="1">
        <f>0.6*E8+0.25*F8+0.1*G8+0.05*H8</f>
        <v>7.0500000000000007</v>
      </c>
      <c r="J8" s="166"/>
    </row>
    <row r="9" spans="1:17" x14ac:dyDescent="0.3">
      <c r="A9" s="155">
        <v>45213</v>
      </c>
      <c r="B9" s="8">
        <v>1</v>
      </c>
      <c r="C9" s="1">
        <v>2</v>
      </c>
      <c r="D9" s="1">
        <v>2</v>
      </c>
      <c r="E9" s="9">
        <v>7</v>
      </c>
      <c r="F9" s="9">
        <v>7</v>
      </c>
      <c r="G9" s="9">
        <v>7</v>
      </c>
      <c r="H9" s="9">
        <v>8</v>
      </c>
      <c r="I9" s="1">
        <f>0.6*E9+0.25*F9+0.1*G9+0.05*H9</f>
        <v>7.0500000000000007</v>
      </c>
      <c r="J9" s="166"/>
      <c r="O9" s="8"/>
    </row>
    <row r="10" spans="1:17" x14ac:dyDescent="0.3">
      <c r="A10" s="155">
        <v>45220</v>
      </c>
      <c r="B10" s="8"/>
      <c r="C10" s="1">
        <v>3</v>
      </c>
      <c r="D10" s="1">
        <v>1</v>
      </c>
      <c r="E10" s="9" t="s">
        <v>149</v>
      </c>
      <c r="F10" s="9" t="s">
        <v>149</v>
      </c>
      <c r="G10" s="9" t="s">
        <v>149</v>
      </c>
      <c r="H10" s="9" t="s">
        <v>149</v>
      </c>
      <c r="I10" s="1" t="e">
        <f t="shared" ref="I10:I30" si="0">0.6*E10+0.25*F10+0.1*G10+0.05*H10</f>
        <v>#VALUE!</v>
      </c>
      <c r="J10" s="166"/>
      <c r="O10" s="8"/>
    </row>
    <row r="11" spans="1:17" x14ac:dyDescent="0.3">
      <c r="A11" s="155">
        <v>45227</v>
      </c>
      <c r="B11" s="8"/>
      <c r="C11" s="1">
        <v>3</v>
      </c>
      <c r="D11" s="1">
        <v>2</v>
      </c>
      <c r="E11" s="9" t="s">
        <v>149</v>
      </c>
      <c r="F11" s="9" t="s">
        <v>149</v>
      </c>
      <c r="G11" s="9" t="s">
        <v>149</v>
      </c>
      <c r="H11" s="9" t="s">
        <v>149</v>
      </c>
      <c r="I11" s="1" t="e">
        <f t="shared" si="0"/>
        <v>#VALUE!</v>
      </c>
      <c r="J11" s="166"/>
      <c r="O11" s="8"/>
    </row>
    <row r="12" spans="1:17" ht="12" customHeight="1" x14ac:dyDescent="0.3">
      <c r="A12" s="155">
        <v>45234</v>
      </c>
      <c r="B12" s="8">
        <v>2</v>
      </c>
      <c r="C12" s="1">
        <v>4</v>
      </c>
      <c r="D12" s="1">
        <v>1</v>
      </c>
      <c r="E12" s="9">
        <v>7</v>
      </c>
      <c r="F12" s="9">
        <v>5</v>
      </c>
      <c r="G12" s="9">
        <v>5</v>
      </c>
      <c r="H12" s="9">
        <v>8</v>
      </c>
      <c r="I12" s="1">
        <f t="shared" si="0"/>
        <v>6.3500000000000005</v>
      </c>
      <c r="J12" s="166"/>
      <c r="O12" s="8"/>
    </row>
    <row r="13" spans="1:17" x14ac:dyDescent="0.3">
      <c r="A13" s="155">
        <v>45241</v>
      </c>
      <c r="B13" s="8">
        <v>2</v>
      </c>
      <c r="C13" s="1">
        <v>4</v>
      </c>
      <c r="D13" s="1">
        <v>2</v>
      </c>
      <c r="E13" s="9">
        <v>6</v>
      </c>
      <c r="F13" s="9">
        <v>5</v>
      </c>
      <c r="G13" s="9">
        <v>5</v>
      </c>
      <c r="H13" s="9">
        <v>5</v>
      </c>
      <c r="I13" s="1">
        <f t="shared" si="0"/>
        <v>5.6</v>
      </c>
      <c r="J13" s="166"/>
      <c r="O13" s="8"/>
    </row>
    <row r="14" spans="1:17" x14ac:dyDescent="0.3">
      <c r="A14" s="155">
        <v>45248</v>
      </c>
      <c r="B14" s="8">
        <v>1</v>
      </c>
      <c r="C14" s="1">
        <v>5</v>
      </c>
      <c r="D14" s="1">
        <v>1</v>
      </c>
      <c r="E14" s="9">
        <v>8</v>
      </c>
      <c r="F14" s="9">
        <v>9</v>
      </c>
      <c r="G14" s="9">
        <v>7</v>
      </c>
      <c r="H14" s="9">
        <v>10</v>
      </c>
      <c r="I14" s="1">
        <f t="shared" si="0"/>
        <v>8.25</v>
      </c>
      <c r="J14" s="166"/>
      <c r="O14" s="8"/>
    </row>
    <row r="15" spans="1:17" x14ac:dyDescent="0.3">
      <c r="A15" s="155">
        <v>45255</v>
      </c>
      <c r="B15" s="8">
        <v>1</v>
      </c>
      <c r="C15" s="1">
        <v>5</v>
      </c>
      <c r="D15" s="1">
        <v>2</v>
      </c>
      <c r="E15" s="9">
        <v>7</v>
      </c>
      <c r="F15" s="9">
        <v>7</v>
      </c>
      <c r="G15" s="9">
        <v>7</v>
      </c>
      <c r="H15" s="9">
        <v>10</v>
      </c>
      <c r="I15" s="1">
        <f t="shared" si="0"/>
        <v>7.15</v>
      </c>
      <c r="J15" s="166"/>
      <c r="N15" s="155"/>
      <c r="O15" s="8"/>
      <c r="P15" s="1"/>
      <c r="Q15" s="1"/>
    </row>
    <row r="16" spans="1:17" x14ac:dyDescent="0.3">
      <c r="A16" s="155">
        <v>45256</v>
      </c>
      <c r="B16" s="8" t="s">
        <v>152</v>
      </c>
      <c r="C16" s="1">
        <v>3</v>
      </c>
      <c r="D16" s="1">
        <v>1</v>
      </c>
      <c r="E16" s="9">
        <v>8</v>
      </c>
      <c r="F16" s="9">
        <v>9</v>
      </c>
      <c r="G16" s="9">
        <v>6</v>
      </c>
      <c r="H16" s="9">
        <v>5</v>
      </c>
      <c r="I16" s="1">
        <f t="shared" si="0"/>
        <v>7.9</v>
      </c>
      <c r="J16" s="166"/>
      <c r="N16" s="155"/>
      <c r="O16" s="8"/>
      <c r="P16" s="1"/>
      <c r="Q16" s="1"/>
    </row>
    <row r="17" spans="1:17" x14ac:dyDescent="0.3">
      <c r="A17" s="155">
        <v>45262</v>
      </c>
      <c r="B17" s="8">
        <v>2</v>
      </c>
      <c r="C17" s="1">
        <v>6</v>
      </c>
      <c r="D17" s="1">
        <v>1</v>
      </c>
      <c r="E17" s="9">
        <v>8</v>
      </c>
      <c r="F17" s="9">
        <v>8</v>
      </c>
      <c r="G17" s="9">
        <v>8</v>
      </c>
      <c r="H17" s="9">
        <v>10</v>
      </c>
      <c r="I17" s="1">
        <f t="shared" si="0"/>
        <v>8.1</v>
      </c>
      <c r="J17" s="166"/>
      <c r="N17" s="155"/>
      <c r="O17" s="8"/>
      <c r="P17" s="1"/>
      <c r="Q17" s="1"/>
    </row>
    <row r="18" spans="1:17" x14ac:dyDescent="0.3">
      <c r="A18" s="155">
        <v>45269</v>
      </c>
      <c r="B18" s="8">
        <v>2</v>
      </c>
      <c r="C18" s="1">
        <v>6</v>
      </c>
      <c r="D18" s="1">
        <v>2</v>
      </c>
      <c r="E18" s="9">
        <v>8</v>
      </c>
      <c r="F18" s="9">
        <v>8</v>
      </c>
      <c r="G18" s="9">
        <v>8</v>
      </c>
      <c r="H18" s="9">
        <v>10</v>
      </c>
      <c r="I18" s="1">
        <f t="shared" si="0"/>
        <v>8.1</v>
      </c>
      <c r="J18" s="166"/>
    </row>
    <row r="19" spans="1:17" x14ac:dyDescent="0.3">
      <c r="A19" s="155">
        <v>45270</v>
      </c>
      <c r="B19" s="8" t="s">
        <v>152</v>
      </c>
      <c r="C19" s="1">
        <v>4</v>
      </c>
      <c r="D19" s="1">
        <v>1</v>
      </c>
      <c r="E19" s="9">
        <v>8</v>
      </c>
      <c r="F19" s="9">
        <v>7</v>
      </c>
      <c r="G19" s="9">
        <v>6</v>
      </c>
      <c r="H19" s="9">
        <v>5</v>
      </c>
      <c r="I19" s="1">
        <f t="shared" si="0"/>
        <v>7.4</v>
      </c>
      <c r="J19" s="166"/>
    </row>
    <row r="20" spans="1:17" x14ac:dyDescent="0.3">
      <c r="A20" s="155">
        <v>45276</v>
      </c>
      <c r="B20" s="8">
        <v>1</v>
      </c>
      <c r="C20" s="1">
        <v>7</v>
      </c>
      <c r="D20" s="1">
        <v>1</v>
      </c>
      <c r="E20" s="9">
        <v>9</v>
      </c>
      <c r="F20" s="9">
        <v>8</v>
      </c>
      <c r="G20" s="9">
        <v>8</v>
      </c>
      <c r="H20" s="9">
        <v>5</v>
      </c>
      <c r="I20" s="1">
        <f t="shared" si="0"/>
        <v>8.4499999999999993</v>
      </c>
      <c r="J20" s="166"/>
    </row>
    <row r="21" spans="1:17" x14ac:dyDescent="0.3">
      <c r="A21" s="155">
        <v>45297</v>
      </c>
      <c r="B21" s="8">
        <v>2</v>
      </c>
      <c r="C21" s="1">
        <v>8</v>
      </c>
      <c r="D21" s="1">
        <v>1</v>
      </c>
      <c r="E21" s="9">
        <v>4</v>
      </c>
      <c r="F21" s="9">
        <v>7</v>
      </c>
      <c r="G21" s="9">
        <v>7</v>
      </c>
      <c r="H21" s="9">
        <v>5</v>
      </c>
      <c r="I21" s="1">
        <f t="shared" si="0"/>
        <v>5.1000000000000005</v>
      </c>
      <c r="J21" s="166"/>
    </row>
    <row r="22" spans="1:17" x14ac:dyDescent="0.3">
      <c r="A22" s="155">
        <v>45304</v>
      </c>
      <c r="B22" s="8">
        <v>1</v>
      </c>
      <c r="C22" s="1">
        <v>9</v>
      </c>
      <c r="D22" s="1">
        <v>1</v>
      </c>
      <c r="E22" s="9">
        <v>8</v>
      </c>
      <c r="F22" s="9">
        <v>10</v>
      </c>
      <c r="G22" s="9">
        <v>8</v>
      </c>
      <c r="H22" s="9">
        <v>10</v>
      </c>
      <c r="I22" s="1">
        <f t="shared" si="0"/>
        <v>8.6</v>
      </c>
      <c r="J22" s="166"/>
    </row>
    <row r="23" spans="1:17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7" x14ac:dyDescent="0.3">
      <c r="A24" s="155"/>
      <c r="B24" s="8"/>
      <c r="C24" s="1">
        <v>10</v>
      </c>
      <c r="D24" s="1">
        <v>2</v>
      </c>
      <c r="E24" s="9"/>
      <c r="F24" s="9"/>
      <c r="G24" s="9"/>
      <c r="H24" s="9"/>
      <c r="I24" s="1">
        <f t="shared" si="0"/>
        <v>0</v>
      </c>
      <c r="J24" s="166"/>
    </row>
    <row r="25" spans="1:17" x14ac:dyDescent="0.3">
      <c r="A25" s="155"/>
      <c r="B25" s="8"/>
      <c r="C25" s="1">
        <v>11</v>
      </c>
      <c r="D25" s="1">
        <v>1</v>
      </c>
      <c r="E25" s="9"/>
      <c r="F25" s="9"/>
      <c r="G25" s="9"/>
      <c r="H25" s="9"/>
      <c r="I25" s="1">
        <f t="shared" si="0"/>
        <v>0</v>
      </c>
      <c r="J25" s="166"/>
    </row>
    <row r="26" spans="1:17" x14ac:dyDescent="0.3">
      <c r="A26" s="155"/>
      <c r="B26" s="8"/>
      <c r="C26" s="1">
        <v>11</v>
      </c>
      <c r="D26" s="1">
        <v>2</v>
      </c>
      <c r="E26" s="9"/>
      <c r="F26" s="9"/>
      <c r="G26" s="9"/>
      <c r="H26" s="9"/>
      <c r="I26" s="1">
        <f t="shared" si="0"/>
        <v>0</v>
      </c>
      <c r="J26" s="166"/>
    </row>
    <row r="27" spans="1:17" x14ac:dyDescent="0.3">
      <c r="A27" s="155"/>
      <c r="B27" s="8"/>
      <c r="C27" s="1">
        <v>12</v>
      </c>
      <c r="D27" s="1">
        <v>1</v>
      </c>
      <c r="E27" s="9"/>
      <c r="F27" s="9"/>
      <c r="G27" s="9"/>
      <c r="H27" s="9"/>
      <c r="I27" s="1">
        <f t="shared" si="0"/>
        <v>0</v>
      </c>
      <c r="J27" s="166"/>
    </row>
    <row r="28" spans="1:17" x14ac:dyDescent="0.3">
      <c r="A28" s="155"/>
      <c r="B28" s="8"/>
      <c r="C28" s="1">
        <v>12</v>
      </c>
      <c r="D28" s="1">
        <v>2</v>
      </c>
      <c r="E28" s="9"/>
      <c r="F28" s="9"/>
      <c r="G28" s="9"/>
      <c r="H28" s="9"/>
      <c r="I28" s="1">
        <f t="shared" si="0"/>
        <v>0</v>
      </c>
      <c r="J28" s="166"/>
    </row>
    <row r="29" spans="1:17" x14ac:dyDescent="0.3">
      <c r="A29" s="155"/>
      <c r="B29" s="8"/>
      <c r="C29" s="1">
        <v>13</v>
      </c>
      <c r="D29" s="1">
        <v>1</v>
      </c>
      <c r="E29" s="9"/>
      <c r="F29" s="9"/>
      <c r="G29" s="9"/>
      <c r="H29" s="9"/>
      <c r="I29" s="1">
        <f t="shared" si="0"/>
        <v>0</v>
      </c>
      <c r="J29" s="166"/>
    </row>
    <row r="30" spans="1:17" x14ac:dyDescent="0.3">
      <c r="A30" s="155"/>
      <c r="B30" s="8"/>
      <c r="C30" s="1">
        <v>13</v>
      </c>
      <c r="D30" s="1">
        <v>2</v>
      </c>
      <c r="E30" s="9"/>
      <c r="F30" s="9"/>
      <c r="G30" s="9"/>
      <c r="H30" s="9"/>
      <c r="I30" s="1">
        <f t="shared" si="0"/>
        <v>0</v>
      </c>
      <c r="J30" s="166"/>
    </row>
    <row r="31" spans="1:17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7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166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4"/>
    </row>
    <row r="34" spans="1:12" x14ac:dyDescent="0.3">
      <c r="A34" s="155"/>
      <c r="B34" s="8"/>
      <c r="C34" s="1"/>
      <c r="E34" s="9"/>
      <c r="F34" s="9"/>
      <c r="G34" s="9"/>
      <c r="H34" s="9"/>
      <c r="I34" s="1">
        <f>0.6*E34+0.25*F34+0.1*G34+0.05*H34</f>
        <v>0</v>
      </c>
      <c r="J34" s="7"/>
    </row>
    <row r="35" spans="1:12" x14ac:dyDescent="0.3">
      <c r="A35" s="1"/>
      <c r="B35" s="155"/>
      <c r="C35" s="2"/>
      <c r="D35" s="2"/>
      <c r="E35" s="4"/>
      <c r="F35" s="4"/>
      <c r="G35" s="4"/>
      <c r="H35" s="4"/>
      <c r="I35" s="4"/>
      <c r="J35" s="4"/>
    </row>
    <row r="36" spans="1:12" x14ac:dyDescent="0.3">
      <c r="A36" s="2" t="s">
        <v>4</v>
      </c>
      <c r="C36" s="1"/>
      <c r="E36" s="4">
        <f>SUM(E7:E34)</f>
        <v>102</v>
      </c>
      <c r="F36" s="4">
        <f>SUM(F7:F34)</f>
        <v>104</v>
      </c>
      <c r="G36" s="4">
        <f>SUM(G7:G34)</f>
        <v>97</v>
      </c>
      <c r="H36" s="4">
        <f>SUM(H7:H34)</f>
        <v>104</v>
      </c>
      <c r="I36" s="7">
        <f>0.6*E36+0.25*F36+0.1*G36+0.05*H36</f>
        <v>102.1</v>
      </c>
      <c r="J36" s="4"/>
    </row>
    <row r="37" spans="1:12" x14ac:dyDescent="0.3">
      <c r="A37" s="2" t="s">
        <v>9</v>
      </c>
      <c r="B37" s="1">
        <f>COUNT(E7:E34)</f>
        <v>14</v>
      </c>
      <c r="C37" s="1"/>
      <c r="E37" s="4">
        <f>$B$37</f>
        <v>14</v>
      </c>
      <c r="F37" s="4">
        <f>$B$37</f>
        <v>14</v>
      </c>
      <c r="G37" s="4">
        <f>$B$37</f>
        <v>14</v>
      </c>
      <c r="H37" s="4">
        <f>$B$37</f>
        <v>14</v>
      </c>
      <c r="I37" s="4"/>
      <c r="J37" s="4"/>
    </row>
    <row r="38" spans="1:12" x14ac:dyDescent="0.3">
      <c r="A38" s="2" t="s">
        <v>97</v>
      </c>
      <c r="C38" s="1"/>
      <c r="E38" s="4">
        <f>+E36/($B$37*10)*'[1]Summary All Grounds'!$G$5</f>
        <v>4.371428571428571</v>
      </c>
      <c r="F38" s="4">
        <f>+F36/($B$37*10)*'[1]Summary All Grounds'!$H$5</f>
        <v>1.8571428571428572</v>
      </c>
      <c r="G38" s="4">
        <f>+G36/($B$37*10)*'[1]Summary All Grounds'!$I$5</f>
        <v>0.69285714285714284</v>
      </c>
      <c r="H38" s="4">
        <f>+H36/($B$37*10)*'[1]Summary All Grounds'!$J$5</f>
        <v>0.37142857142857144</v>
      </c>
      <c r="I38" s="4">
        <f>SUM(E38:H38)</f>
        <v>7.2928571428571427</v>
      </c>
      <c r="J38" s="2" t="s">
        <v>115</v>
      </c>
    </row>
    <row r="39" spans="1:12" x14ac:dyDescent="0.3">
      <c r="A39" s="1"/>
      <c r="B39" s="155"/>
      <c r="C39" s="1"/>
      <c r="E39" s="4"/>
      <c r="F39" s="4"/>
      <c r="G39" s="4"/>
      <c r="H39" s="4"/>
      <c r="I39" s="4"/>
      <c r="J39" s="2" t="s">
        <v>116</v>
      </c>
    </row>
    <row r="40" spans="1:12" x14ac:dyDescent="0.3">
      <c r="A40" s="1"/>
      <c r="B40" s="155"/>
      <c r="C40" s="1"/>
      <c r="I40" s="4">
        <f>+I36/B37</f>
        <v>7.2928571428571427</v>
      </c>
      <c r="J40" s="166"/>
    </row>
    <row r="41" spans="1:12" x14ac:dyDescent="0.3">
      <c r="A41" s="1"/>
      <c r="B41" s="155"/>
      <c r="C41" s="1"/>
      <c r="I41" s="4">
        <f>+I38-I40</f>
        <v>0</v>
      </c>
      <c r="J41" s="166"/>
    </row>
    <row r="42" spans="1:12" x14ac:dyDescent="0.3">
      <c r="A42" s="155"/>
      <c r="B42" s="8"/>
      <c r="C42" s="1"/>
      <c r="E42" s="9"/>
      <c r="F42" s="9"/>
      <c r="G42" s="9"/>
      <c r="H42" s="9"/>
      <c r="J42" s="166"/>
    </row>
    <row r="43" spans="1:12" x14ac:dyDescent="0.3">
      <c r="A43" s="155"/>
      <c r="B43" s="8"/>
      <c r="C43" s="1"/>
      <c r="E43" s="9"/>
      <c r="F43" s="9"/>
      <c r="G43" s="9"/>
      <c r="H43" s="9"/>
      <c r="J43" s="4"/>
    </row>
    <row r="44" spans="1:12" x14ac:dyDescent="0.3">
      <c r="A44" s="155"/>
      <c r="B44" s="8"/>
      <c r="C44" s="1"/>
      <c r="E44" s="9"/>
      <c r="F44" s="9"/>
      <c r="G44" s="9"/>
      <c r="H44" s="9"/>
      <c r="J44" s="7"/>
    </row>
    <row r="45" spans="1:12" x14ac:dyDescent="0.3">
      <c r="A45" s="1"/>
      <c r="B45" s="155"/>
      <c r="C45" s="2"/>
      <c r="D45" s="2"/>
      <c r="E45" s="4"/>
      <c r="F45" s="4"/>
      <c r="G45" s="4"/>
      <c r="H45" s="4"/>
      <c r="I45" s="4"/>
      <c r="J45" s="4"/>
    </row>
    <row r="46" spans="1:12" x14ac:dyDescent="0.3">
      <c r="C46" s="1"/>
      <c r="E46" s="4"/>
      <c r="F46" s="4"/>
      <c r="G46" s="4"/>
      <c r="H46" s="4"/>
      <c r="I46" s="7"/>
      <c r="J46" s="4"/>
      <c r="L46" s="156"/>
    </row>
    <row r="47" spans="1:12" x14ac:dyDescent="0.3">
      <c r="C47" s="1"/>
      <c r="E47" s="4"/>
      <c r="F47" s="4"/>
      <c r="G47" s="4"/>
      <c r="H47" s="4"/>
      <c r="I47" s="4"/>
      <c r="J47" s="4"/>
    </row>
    <row r="48" spans="1:12" x14ac:dyDescent="0.3">
      <c r="C48" s="1"/>
      <c r="E48" s="4"/>
      <c r="F48" s="4"/>
      <c r="G48" s="4"/>
      <c r="H48" s="4"/>
      <c r="I48" s="4"/>
      <c r="J48" s="2"/>
    </row>
    <row r="49" spans="1:10" x14ac:dyDescent="0.3">
      <c r="A49" s="1"/>
      <c r="B49" s="155"/>
      <c r="C49" s="1"/>
      <c r="E49" s="4"/>
      <c r="F49" s="4"/>
      <c r="G49" s="4"/>
      <c r="H49" s="4"/>
      <c r="I49" s="4"/>
      <c r="J49" s="2"/>
    </row>
    <row r="50" spans="1:10" x14ac:dyDescent="0.3">
      <c r="A50" s="1"/>
      <c r="B50" s="155"/>
      <c r="C50" s="1"/>
      <c r="I50" s="4"/>
      <c r="J50" s="2"/>
    </row>
    <row r="51" spans="1:10" x14ac:dyDescent="0.3">
      <c r="A51" s="1"/>
      <c r="B51" s="155"/>
      <c r="C51" s="1"/>
      <c r="I51" s="4"/>
    </row>
    <row r="52" spans="1:10" x14ac:dyDescent="0.3">
      <c r="A52" s="1"/>
      <c r="B52" s="155"/>
      <c r="C52" s="1"/>
      <c r="I52" s="2"/>
    </row>
  </sheetData>
  <mergeCells count="1">
    <mergeCell ref="F2:G2"/>
  </mergeCells>
  <phoneticPr fontId="1" type="noConversion"/>
  <pageMargins left="0.75" right="0.75" top="1" bottom="1" header="0.5" footer="0.5"/>
  <pageSetup paperSize="9" scale="83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indexed="44"/>
    <pageSetUpPr fitToPage="1"/>
  </sheetPr>
  <dimension ref="A1:Q36"/>
  <sheetViews>
    <sheetView workbookViewId="0">
      <pane ySplit="6" topLeftCell="A7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94</v>
      </c>
      <c r="C2" s="159"/>
      <c r="D2" s="159"/>
      <c r="E2" s="159"/>
      <c r="F2" s="211" t="s">
        <v>52</v>
      </c>
      <c r="G2" s="211"/>
      <c r="H2" s="160">
        <f>+I33</f>
        <v>7.3291666666666666</v>
      </c>
      <c r="I2" s="158"/>
      <c r="J2" s="160"/>
    </row>
    <row r="3" spans="1:17" x14ac:dyDescent="0.3">
      <c r="A3" s="158" t="s">
        <v>49</v>
      </c>
      <c r="B3" s="158" t="s">
        <v>57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4</v>
      </c>
      <c r="C7" s="1">
        <v>1</v>
      </c>
      <c r="D7" s="1">
        <v>1</v>
      </c>
      <c r="E7" s="9">
        <v>8</v>
      </c>
      <c r="F7" s="9">
        <v>9</v>
      </c>
      <c r="G7" s="9">
        <v>9</v>
      </c>
      <c r="H7" s="9">
        <v>5</v>
      </c>
      <c r="I7" s="1">
        <f>0.6*E7+0.25*F7+0.1*G7+0.05*H7</f>
        <v>8.1999999999999993</v>
      </c>
      <c r="J7" s="166"/>
    </row>
    <row r="8" spans="1:17" x14ac:dyDescent="0.3">
      <c r="A8" s="155">
        <v>45206</v>
      </c>
      <c r="B8" s="8">
        <v>3</v>
      </c>
      <c r="C8" s="1">
        <v>2</v>
      </c>
      <c r="D8" s="1">
        <v>1</v>
      </c>
      <c r="E8" s="9">
        <v>7</v>
      </c>
      <c r="F8" s="9">
        <v>6</v>
      </c>
      <c r="G8" s="9">
        <v>8</v>
      </c>
      <c r="H8" s="9">
        <v>10</v>
      </c>
      <c r="I8" s="1">
        <f>0.6*E8+0.25*F8+0.1*G8+0.05*H8</f>
        <v>7</v>
      </c>
      <c r="J8" s="166"/>
    </row>
    <row r="9" spans="1:17" x14ac:dyDescent="0.3">
      <c r="A9" s="155">
        <v>45213</v>
      </c>
      <c r="B9" s="8">
        <v>3</v>
      </c>
      <c r="C9" s="1">
        <v>2</v>
      </c>
      <c r="D9" s="1">
        <v>2</v>
      </c>
      <c r="E9" s="9">
        <v>7</v>
      </c>
      <c r="F9" s="9">
        <v>6</v>
      </c>
      <c r="G9" s="9">
        <v>6</v>
      </c>
      <c r="H9" s="9">
        <v>8</v>
      </c>
      <c r="I9" s="1">
        <f>0.6*E9+0.25*F9+0.1*G9+0.05*H9</f>
        <v>6.7000000000000011</v>
      </c>
      <c r="J9" s="166"/>
      <c r="O9" s="8"/>
    </row>
    <row r="10" spans="1:17" x14ac:dyDescent="0.3">
      <c r="A10" s="155">
        <v>45220</v>
      </c>
      <c r="B10" s="8"/>
      <c r="C10" s="1">
        <v>3</v>
      </c>
      <c r="D10" s="1">
        <v>1</v>
      </c>
      <c r="E10" s="9" t="s">
        <v>149</v>
      </c>
      <c r="F10" s="9" t="s">
        <v>149</v>
      </c>
      <c r="G10" s="9" t="s">
        <v>149</v>
      </c>
      <c r="H10" s="9" t="s">
        <v>149</v>
      </c>
      <c r="I10" s="1" t="e">
        <f t="shared" ref="I10:I27" si="0">0.6*E10+0.25*F10+0.1*G10+0.05*H10</f>
        <v>#VALUE!</v>
      </c>
      <c r="J10" s="166"/>
      <c r="O10" s="8"/>
    </row>
    <row r="11" spans="1:17" x14ac:dyDescent="0.3">
      <c r="A11" s="155">
        <v>45227</v>
      </c>
      <c r="B11" s="8"/>
      <c r="C11" s="1">
        <v>3</v>
      </c>
      <c r="D11" s="1">
        <v>2</v>
      </c>
      <c r="E11" s="9" t="s">
        <v>149</v>
      </c>
      <c r="F11" s="9" t="s">
        <v>149</v>
      </c>
      <c r="G11" s="9" t="s">
        <v>149</v>
      </c>
      <c r="H11" s="9" t="s">
        <v>149</v>
      </c>
      <c r="I11" s="1" t="e">
        <f t="shared" si="0"/>
        <v>#VALUE!</v>
      </c>
      <c r="J11" s="166"/>
      <c r="O11" s="8"/>
    </row>
    <row r="12" spans="1:17" ht="12" customHeight="1" x14ac:dyDescent="0.3">
      <c r="A12" s="155">
        <v>45234</v>
      </c>
      <c r="B12" s="8">
        <v>4</v>
      </c>
      <c r="C12" s="1">
        <v>4</v>
      </c>
      <c r="D12" s="1">
        <v>1</v>
      </c>
      <c r="E12" s="9">
        <v>7</v>
      </c>
      <c r="F12" s="9">
        <v>8</v>
      </c>
      <c r="G12" s="9">
        <v>8</v>
      </c>
      <c r="H12" s="9">
        <v>5</v>
      </c>
      <c r="I12" s="1">
        <f t="shared" si="0"/>
        <v>7.25</v>
      </c>
      <c r="J12" s="166"/>
      <c r="O12" s="8"/>
    </row>
    <row r="13" spans="1:17" x14ac:dyDescent="0.3">
      <c r="A13" s="155">
        <v>45241</v>
      </c>
      <c r="B13" s="8">
        <v>4</v>
      </c>
      <c r="C13" s="1">
        <v>4</v>
      </c>
      <c r="D13" s="1">
        <v>2</v>
      </c>
      <c r="E13" s="9">
        <v>8</v>
      </c>
      <c r="F13" s="9">
        <v>8</v>
      </c>
      <c r="G13" s="9">
        <v>8</v>
      </c>
      <c r="H13" s="9">
        <v>5</v>
      </c>
      <c r="I13" s="1">
        <f t="shared" si="0"/>
        <v>7.85</v>
      </c>
      <c r="J13" s="166"/>
      <c r="O13" s="8"/>
    </row>
    <row r="14" spans="1:17" x14ac:dyDescent="0.3">
      <c r="A14" s="155">
        <v>45248</v>
      </c>
      <c r="B14" s="8">
        <v>3</v>
      </c>
      <c r="C14" s="1">
        <v>5</v>
      </c>
      <c r="D14" s="1">
        <v>1</v>
      </c>
      <c r="E14" s="9">
        <v>7</v>
      </c>
      <c r="F14" s="9">
        <v>8</v>
      </c>
      <c r="G14" s="9">
        <v>8</v>
      </c>
      <c r="H14" s="9">
        <v>5</v>
      </c>
      <c r="I14" s="1">
        <f t="shared" si="0"/>
        <v>7.25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3</v>
      </c>
      <c r="C15" s="1">
        <v>5</v>
      </c>
      <c r="D15" s="1">
        <v>2</v>
      </c>
      <c r="E15" s="9">
        <v>6</v>
      </c>
      <c r="F15" s="9">
        <v>7</v>
      </c>
      <c r="G15" s="9">
        <v>8</v>
      </c>
      <c r="H15" s="9">
        <v>5</v>
      </c>
      <c r="I15" s="1">
        <f t="shared" si="0"/>
        <v>6.3999999999999995</v>
      </c>
      <c r="J15" s="166"/>
    </row>
    <row r="16" spans="1:17" x14ac:dyDescent="0.3">
      <c r="A16" s="155">
        <v>45262</v>
      </c>
      <c r="B16" s="8">
        <v>4</v>
      </c>
      <c r="C16" s="1">
        <v>6</v>
      </c>
      <c r="D16" s="1">
        <v>1</v>
      </c>
      <c r="E16" s="9">
        <v>8</v>
      </c>
      <c r="F16" s="9">
        <v>7</v>
      </c>
      <c r="G16" s="9">
        <v>7</v>
      </c>
      <c r="H16" s="9">
        <v>10</v>
      </c>
      <c r="I16" s="1">
        <f t="shared" si="0"/>
        <v>7.75</v>
      </c>
      <c r="J16" s="166"/>
    </row>
    <row r="17" spans="1:12" x14ac:dyDescent="0.3">
      <c r="A17" s="155">
        <v>45269</v>
      </c>
      <c r="B17" s="8">
        <v>4</v>
      </c>
      <c r="C17" s="1">
        <v>6</v>
      </c>
      <c r="D17" s="1">
        <v>2</v>
      </c>
      <c r="E17" s="9">
        <v>7</v>
      </c>
      <c r="F17" s="9">
        <v>7</v>
      </c>
      <c r="G17" s="9">
        <v>7</v>
      </c>
      <c r="H17" s="9">
        <v>10</v>
      </c>
      <c r="I17" s="1">
        <f t="shared" si="0"/>
        <v>7.15</v>
      </c>
      <c r="J17" s="166"/>
    </row>
    <row r="18" spans="1:12" x14ac:dyDescent="0.3">
      <c r="A18" s="155">
        <v>45276</v>
      </c>
      <c r="B18" s="8">
        <v>3</v>
      </c>
      <c r="C18" s="1">
        <v>7</v>
      </c>
      <c r="D18" s="1">
        <v>1</v>
      </c>
      <c r="E18" s="9">
        <v>8</v>
      </c>
      <c r="F18" s="9">
        <v>9</v>
      </c>
      <c r="G18" s="9">
        <v>7</v>
      </c>
      <c r="H18" s="9">
        <v>5</v>
      </c>
      <c r="I18" s="1">
        <f t="shared" si="0"/>
        <v>8</v>
      </c>
      <c r="J18" s="166"/>
    </row>
    <row r="19" spans="1:12" x14ac:dyDescent="0.3">
      <c r="A19" s="155">
        <v>45297</v>
      </c>
      <c r="B19" s="8">
        <v>4</v>
      </c>
      <c r="C19" s="1">
        <v>8</v>
      </c>
      <c r="D19" s="1">
        <v>1</v>
      </c>
      <c r="E19" s="9">
        <v>7</v>
      </c>
      <c r="F19" s="9">
        <v>8</v>
      </c>
      <c r="G19" s="9">
        <v>6</v>
      </c>
      <c r="H19" s="9">
        <v>5</v>
      </c>
      <c r="I19" s="1">
        <f t="shared" si="0"/>
        <v>7.0500000000000007</v>
      </c>
      <c r="J19" s="166"/>
    </row>
    <row r="20" spans="1:12" x14ac:dyDescent="0.3">
      <c r="A20" s="155">
        <v>45304</v>
      </c>
      <c r="B20" s="8">
        <v>3</v>
      </c>
      <c r="C20" s="1">
        <v>9</v>
      </c>
      <c r="D20" s="1">
        <v>1</v>
      </c>
      <c r="E20" s="9">
        <v>7</v>
      </c>
      <c r="F20" s="9">
        <v>8</v>
      </c>
      <c r="G20" s="9">
        <v>9</v>
      </c>
      <c r="H20" s="9">
        <v>5</v>
      </c>
      <c r="I20" s="1">
        <f t="shared" si="0"/>
        <v>7.3500000000000005</v>
      </c>
      <c r="J20" s="166"/>
    </row>
    <row r="21" spans="1:12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2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2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2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2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2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2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2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2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2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2" x14ac:dyDescent="0.3">
      <c r="A31" s="2" t="s">
        <v>4</v>
      </c>
      <c r="C31" s="1"/>
      <c r="E31" s="4">
        <f>SUM(E7:E29)</f>
        <v>87</v>
      </c>
      <c r="F31" s="4">
        <f>SUM(F7:F29)</f>
        <v>91</v>
      </c>
      <c r="G31" s="4">
        <f>SUM(G7:G29)</f>
        <v>91</v>
      </c>
      <c r="H31" s="4">
        <f>SUM(H7:H29)</f>
        <v>78</v>
      </c>
      <c r="I31" s="7">
        <f>0.6*E31+0.25*F31+0.1*G31+0.05*H31</f>
        <v>87.949999999999989</v>
      </c>
      <c r="J31" s="7"/>
    </row>
    <row r="32" spans="1:12" x14ac:dyDescent="0.3">
      <c r="A32" s="2" t="s">
        <v>9</v>
      </c>
      <c r="B32" s="1">
        <f>COUNT(E7:E29)</f>
        <v>12</v>
      </c>
      <c r="C32" s="1"/>
      <c r="E32" s="4">
        <f>$B$32</f>
        <v>12</v>
      </c>
      <c r="F32" s="4">
        <f>$B$32</f>
        <v>12</v>
      </c>
      <c r="G32" s="4">
        <f>$B$32</f>
        <v>12</v>
      </c>
      <c r="H32" s="4">
        <f>$B$32</f>
        <v>12</v>
      </c>
      <c r="I32" s="4"/>
      <c r="J32" s="4"/>
      <c r="L32" s="156"/>
    </row>
    <row r="33" spans="1:10" x14ac:dyDescent="0.3">
      <c r="A33" s="2" t="s">
        <v>97</v>
      </c>
      <c r="C33" s="1"/>
      <c r="E33" s="4">
        <f>+E31/($B$32*10)*'[1]Summary All Grounds'!$G$5</f>
        <v>4.3499999999999996</v>
      </c>
      <c r="F33" s="4">
        <f>+F31/($B$32*10)*'[1]Summary All Grounds'!$H$5</f>
        <v>1.8958333333333333</v>
      </c>
      <c r="G33" s="4">
        <f>+G31/($B$32*10)*'[1]Summary All Grounds'!$I$5</f>
        <v>0.7583333333333333</v>
      </c>
      <c r="H33" s="4">
        <f>+H31/($B$32*10)*'[1]Summary All Grounds'!$J$5</f>
        <v>0.32500000000000001</v>
      </c>
      <c r="I33" s="4">
        <f>SUM(E33:H33)</f>
        <v>7.3291666666666666</v>
      </c>
      <c r="J33" s="4"/>
    </row>
    <row r="34" spans="1:10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0" x14ac:dyDescent="0.3">
      <c r="A35" s="1"/>
      <c r="B35" s="155"/>
      <c r="C35" s="1"/>
      <c r="I35" s="4">
        <f>+I31/B32</f>
        <v>7.3291666666666657</v>
      </c>
      <c r="J35" s="2" t="s">
        <v>115</v>
      </c>
    </row>
    <row r="36" spans="1:10" x14ac:dyDescent="0.3">
      <c r="A36" s="1"/>
      <c r="B36" s="155"/>
      <c r="C36" s="1"/>
      <c r="I36" s="4">
        <f>+I33-I35</f>
        <v>0</v>
      </c>
      <c r="J36" s="2" t="s">
        <v>116</v>
      </c>
    </row>
  </sheetData>
  <mergeCells count="1">
    <mergeCell ref="F2:G2"/>
  </mergeCells>
  <phoneticPr fontId="0" type="noConversion"/>
  <pageMargins left="0.2" right="0.23" top="0.2" bottom="0.27" header="0.5" footer="0.21"/>
  <pageSetup orientation="landscape" horizont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indexed="44"/>
    <pageSetUpPr fitToPage="1"/>
  </sheetPr>
  <dimension ref="A1:Q52"/>
  <sheetViews>
    <sheetView workbookViewId="0">
      <pane ySplit="6" topLeftCell="A10" activePane="bottomLeft" state="frozen"/>
      <selection activeCell="E40" sqref="E40"/>
      <selection pane="bottomLeft" activeCell="J22" sqref="J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19</v>
      </c>
      <c r="C2" s="119"/>
      <c r="D2" s="119"/>
      <c r="E2" s="119"/>
      <c r="F2" s="212" t="s">
        <v>52</v>
      </c>
      <c r="G2" s="212"/>
      <c r="H2" s="139">
        <f>+I39</f>
        <v>8.0312499999999982</v>
      </c>
      <c r="I2" s="115"/>
      <c r="J2" s="139"/>
    </row>
    <row r="3" spans="1:17" x14ac:dyDescent="0.3">
      <c r="A3" s="115" t="s">
        <v>49</v>
      </c>
      <c r="B3" s="115" t="s">
        <v>44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1</v>
      </c>
      <c r="C7" s="1">
        <v>1</v>
      </c>
      <c r="D7" s="1">
        <v>1</v>
      </c>
      <c r="E7" s="9">
        <v>8</v>
      </c>
      <c r="F7" s="9">
        <v>8</v>
      </c>
      <c r="G7" s="9">
        <v>9</v>
      </c>
      <c r="H7" s="9">
        <v>10</v>
      </c>
      <c r="I7" s="1">
        <f>0.6*E7+0.25*F7+0.1*G7+0.05*H7</f>
        <v>8.1999999999999993</v>
      </c>
      <c r="J7" s="166"/>
    </row>
    <row r="8" spans="1:17" x14ac:dyDescent="0.3">
      <c r="A8" s="155">
        <v>45206</v>
      </c>
      <c r="B8" s="8">
        <v>2</v>
      </c>
      <c r="C8" s="1">
        <v>2</v>
      </c>
      <c r="D8" s="1">
        <v>1</v>
      </c>
      <c r="E8" s="9">
        <v>7</v>
      </c>
      <c r="F8" s="9">
        <v>8</v>
      </c>
      <c r="G8" s="9">
        <v>9</v>
      </c>
      <c r="H8" s="9">
        <v>10</v>
      </c>
      <c r="I8" s="1">
        <f>0.6*E8+0.25*F8+0.1*G8+0.05*H8</f>
        <v>7.6000000000000005</v>
      </c>
      <c r="J8" s="166"/>
    </row>
    <row r="9" spans="1:17" x14ac:dyDescent="0.3">
      <c r="A9" s="155">
        <v>45213</v>
      </c>
      <c r="B9" s="8">
        <v>2</v>
      </c>
      <c r="C9" s="1">
        <v>2</v>
      </c>
      <c r="D9" s="1">
        <v>2</v>
      </c>
      <c r="E9" s="9">
        <v>8</v>
      </c>
      <c r="F9" s="9">
        <v>8</v>
      </c>
      <c r="G9" s="9">
        <v>9</v>
      </c>
      <c r="H9" s="9">
        <v>10</v>
      </c>
      <c r="I9" s="1">
        <f>0.6*E9+0.25*F9+0.1*G9+0.05*H9</f>
        <v>8.1999999999999993</v>
      </c>
      <c r="J9" s="166"/>
      <c r="O9" s="8"/>
    </row>
    <row r="10" spans="1:17" x14ac:dyDescent="0.3">
      <c r="A10" s="155">
        <v>45220</v>
      </c>
      <c r="B10" s="8">
        <v>2</v>
      </c>
      <c r="C10" s="1">
        <v>3</v>
      </c>
      <c r="D10" s="1">
        <v>1</v>
      </c>
      <c r="E10" s="9">
        <v>7</v>
      </c>
      <c r="F10" s="9">
        <v>9</v>
      </c>
      <c r="G10" s="9">
        <v>10</v>
      </c>
      <c r="H10" s="9">
        <v>10</v>
      </c>
      <c r="I10" s="1">
        <f t="shared" ref="I10:I31" si="0">0.6*E10+0.25*F10+0.1*G10+0.05*H10</f>
        <v>7.95</v>
      </c>
      <c r="J10" s="166"/>
      <c r="O10" s="8"/>
    </row>
    <row r="11" spans="1:17" x14ac:dyDescent="0.3">
      <c r="A11" s="155">
        <v>45227</v>
      </c>
      <c r="B11" s="8">
        <v>2</v>
      </c>
      <c r="C11" s="1">
        <v>3</v>
      </c>
      <c r="D11" s="1">
        <v>2</v>
      </c>
      <c r="E11" s="9">
        <v>8</v>
      </c>
      <c r="F11" s="9">
        <v>8</v>
      </c>
      <c r="G11" s="9">
        <v>10</v>
      </c>
      <c r="H11" s="9">
        <v>10</v>
      </c>
      <c r="I11" s="1">
        <f t="shared" si="0"/>
        <v>8.3000000000000007</v>
      </c>
      <c r="J11" s="166"/>
      <c r="O11" s="8"/>
    </row>
    <row r="12" spans="1:17" ht="12" customHeight="1" x14ac:dyDescent="0.3">
      <c r="A12" s="155">
        <v>45234</v>
      </c>
      <c r="B12" s="8">
        <v>1</v>
      </c>
      <c r="C12" s="1">
        <v>4</v>
      </c>
      <c r="D12" s="1">
        <v>1</v>
      </c>
      <c r="E12" s="9">
        <v>8</v>
      </c>
      <c r="F12" s="9">
        <v>8</v>
      </c>
      <c r="G12" s="9">
        <v>9</v>
      </c>
      <c r="H12" s="9">
        <v>10</v>
      </c>
      <c r="I12" s="1">
        <f t="shared" si="0"/>
        <v>8.1999999999999993</v>
      </c>
      <c r="J12" s="166"/>
      <c r="O12" s="8"/>
    </row>
    <row r="13" spans="1:17" x14ac:dyDescent="0.3">
      <c r="A13" s="155">
        <v>45241</v>
      </c>
      <c r="B13" s="8">
        <v>1</v>
      </c>
      <c r="C13" s="1">
        <v>4</v>
      </c>
      <c r="D13" s="1">
        <v>2</v>
      </c>
      <c r="E13" s="9">
        <v>7</v>
      </c>
      <c r="F13" s="9">
        <v>8</v>
      </c>
      <c r="G13" s="9">
        <v>9</v>
      </c>
      <c r="H13" s="9">
        <v>10</v>
      </c>
      <c r="I13" s="1">
        <f t="shared" si="0"/>
        <v>7.6000000000000005</v>
      </c>
      <c r="J13" s="166"/>
      <c r="O13" s="8"/>
    </row>
    <row r="14" spans="1:17" x14ac:dyDescent="0.3">
      <c r="A14" s="155">
        <v>45242</v>
      </c>
      <c r="B14" s="8" t="s">
        <v>152</v>
      </c>
      <c r="C14" s="1">
        <v>2</v>
      </c>
      <c r="D14" s="1">
        <v>1</v>
      </c>
      <c r="E14" s="9">
        <v>7</v>
      </c>
      <c r="F14" s="9">
        <v>6</v>
      </c>
      <c r="G14" s="9">
        <v>10</v>
      </c>
      <c r="H14" s="9">
        <v>9</v>
      </c>
      <c r="I14" s="1">
        <f t="shared" si="0"/>
        <v>7.15</v>
      </c>
      <c r="J14" s="166"/>
      <c r="O14" s="8"/>
    </row>
    <row r="15" spans="1:17" x14ac:dyDescent="0.3">
      <c r="A15" s="155">
        <v>45248</v>
      </c>
      <c r="B15" s="8">
        <v>2</v>
      </c>
      <c r="C15" s="1">
        <v>5</v>
      </c>
      <c r="D15" s="1">
        <v>1</v>
      </c>
      <c r="E15" s="9">
        <v>7</v>
      </c>
      <c r="F15" s="9">
        <v>8</v>
      </c>
      <c r="G15" s="9">
        <v>10</v>
      </c>
      <c r="H15" s="9">
        <v>10</v>
      </c>
      <c r="I15" s="1">
        <f t="shared" si="0"/>
        <v>7.7</v>
      </c>
      <c r="J15" s="166"/>
      <c r="O15" s="8"/>
    </row>
    <row r="16" spans="1:17" x14ac:dyDescent="0.3">
      <c r="A16" s="155">
        <v>45255</v>
      </c>
      <c r="B16" s="8">
        <v>2</v>
      </c>
      <c r="C16" s="1">
        <v>5</v>
      </c>
      <c r="D16" s="1">
        <v>2</v>
      </c>
      <c r="E16" s="9">
        <v>7</v>
      </c>
      <c r="F16" s="9">
        <v>7</v>
      </c>
      <c r="G16" s="9">
        <v>10</v>
      </c>
      <c r="H16" s="9">
        <v>10</v>
      </c>
      <c r="I16" s="1">
        <f t="shared" si="0"/>
        <v>7.45</v>
      </c>
      <c r="J16" s="166"/>
      <c r="N16" s="155"/>
      <c r="O16" s="8"/>
      <c r="P16" s="1"/>
      <c r="Q16" s="1"/>
    </row>
    <row r="17" spans="1:17" x14ac:dyDescent="0.3">
      <c r="A17" s="155">
        <v>45256</v>
      </c>
      <c r="B17" s="8" t="s">
        <v>152</v>
      </c>
      <c r="C17" s="1">
        <v>3</v>
      </c>
      <c r="D17" s="1">
        <v>1</v>
      </c>
      <c r="E17" s="9">
        <v>6</v>
      </c>
      <c r="F17" s="9">
        <v>8</v>
      </c>
      <c r="G17" s="9">
        <v>8</v>
      </c>
      <c r="H17" s="9">
        <v>10</v>
      </c>
      <c r="I17" s="1">
        <f t="shared" si="0"/>
        <v>6.8999999999999995</v>
      </c>
      <c r="J17" s="166"/>
      <c r="N17" s="155"/>
      <c r="O17" s="8"/>
      <c r="P17" s="1"/>
      <c r="Q17" s="1"/>
    </row>
    <row r="18" spans="1:17" x14ac:dyDescent="0.3">
      <c r="A18" s="155">
        <v>45262</v>
      </c>
      <c r="B18" s="8">
        <v>1</v>
      </c>
      <c r="C18" s="1">
        <v>6</v>
      </c>
      <c r="D18" s="1">
        <v>1</v>
      </c>
      <c r="E18" s="9">
        <v>10</v>
      </c>
      <c r="F18" s="9">
        <v>10</v>
      </c>
      <c r="G18" s="9">
        <v>9</v>
      </c>
      <c r="H18" s="9">
        <v>10</v>
      </c>
      <c r="I18" s="1">
        <f t="shared" si="0"/>
        <v>9.9</v>
      </c>
      <c r="J18" s="166"/>
      <c r="N18" s="155"/>
      <c r="O18" s="8"/>
      <c r="P18" s="1"/>
      <c r="Q18" s="1"/>
    </row>
    <row r="19" spans="1:17" x14ac:dyDescent="0.3">
      <c r="A19" s="155">
        <v>45269</v>
      </c>
      <c r="B19" s="8">
        <v>1</v>
      </c>
      <c r="C19" s="1">
        <v>6</v>
      </c>
      <c r="D19" s="1">
        <v>2</v>
      </c>
      <c r="E19" s="9">
        <v>8</v>
      </c>
      <c r="F19" s="9">
        <v>10</v>
      </c>
      <c r="G19" s="9">
        <v>10</v>
      </c>
      <c r="H19" s="9">
        <v>5</v>
      </c>
      <c r="I19" s="1">
        <f t="shared" si="0"/>
        <v>8.5500000000000007</v>
      </c>
      <c r="J19" s="166"/>
    </row>
    <row r="20" spans="1:17" x14ac:dyDescent="0.3">
      <c r="A20" s="155">
        <v>45276</v>
      </c>
      <c r="B20" s="8">
        <v>2</v>
      </c>
      <c r="C20" s="1">
        <v>7</v>
      </c>
      <c r="D20" s="1">
        <v>1</v>
      </c>
      <c r="E20" s="9">
        <v>6</v>
      </c>
      <c r="F20" s="9">
        <v>7</v>
      </c>
      <c r="G20" s="9">
        <v>9</v>
      </c>
      <c r="H20" s="9">
        <v>10</v>
      </c>
      <c r="I20" s="1">
        <f t="shared" si="0"/>
        <v>6.75</v>
      </c>
      <c r="J20" s="166"/>
    </row>
    <row r="21" spans="1:17" x14ac:dyDescent="0.3">
      <c r="A21" s="155">
        <v>45297</v>
      </c>
      <c r="B21" s="8"/>
      <c r="C21" s="1">
        <v>8</v>
      </c>
      <c r="D21" s="1">
        <v>1</v>
      </c>
      <c r="E21" s="9" t="s">
        <v>149</v>
      </c>
      <c r="F21" s="9" t="s">
        <v>149</v>
      </c>
      <c r="G21" s="9" t="s">
        <v>149</v>
      </c>
      <c r="H21" s="9" t="s">
        <v>149</v>
      </c>
      <c r="I21" s="1" t="e">
        <f t="shared" si="0"/>
        <v>#VALUE!</v>
      </c>
      <c r="J21" s="166"/>
    </row>
    <row r="22" spans="1:17" x14ac:dyDescent="0.3">
      <c r="A22" s="155">
        <v>45304</v>
      </c>
      <c r="B22" s="8">
        <v>2</v>
      </c>
      <c r="C22" s="1">
        <v>9</v>
      </c>
      <c r="D22" s="1">
        <v>1</v>
      </c>
      <c r="E22" s="9">
        <v>9</v>
      </c>
      <c r="F22" s="9">
        <v>9</v>
      </c>
      <c r="G22" s="9">
        <v>10</v>
      </c>
      <c r="H22" s="9">
        <v>5</v>
      </c>
      <c r="I22" s="1">
        <f t="shared" si="0"/>
        <v>8.8999999999999986</v>
      </c>
      <c r="J22" s="166"/>
    </row>
    <row r="23" spans="1:17" x14ac:dyDescent="0.3">
      <c r="A23" s="155">
        <v>45305</v>
      </c>
      <c r="B23" s="8" t="s">
        <v>152</v>
      </c>
      <c r="C23" s="1">
        <v>5</v>
      </c>
      <c r="D23" s="1">
        <v>1</v>
      </c>
      <c r="E23" s="9">
        <v>9</v>
      </c>
      <c r="F23" s="9">
        <v>10</v>
      </c>
      <c r="G23" s="9">
        <v>10</v>
      </c>
      <c r="H23" s="9">
        <v>5</v>
      </c>
      <c r="I23" s="1">
        <f t="shared" si="0"/>
        <v>9.1499999999999986</v>
      </c>
      <c r="J23" s="166"/>
    </row>
    <row r="24" spans="1:17" x14ac:dyDescent="0.3">
      <c r="A24" s="155"/>
      <c r="B24" s="8"/>
      <c r="C24" s="1">
        <v>10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7" x14ac:dyDescent="0.3">
      <c r="A25" s="155"/>
      <c r="B25" s="8"/>
      <c r="C25" s="1">
        <v>5</v>
      </c>
      <c r="D25" s="1">
        <v>1</v>
      </c>
      <c r="E25" s="9"/>
      <c r="F25" s="9"/>
      <c r="G25" s="9"/>
      <c r="H25" s="9"/>
      <c r="I25" s="1">
        <f t="shared" si="0"/>
        <v>0</v>
      </c>
      <c r="J25" s="166"/>
    </row>
    <row r="26" spans="1:17" x14ac:dyDescent="0.3">
      <c r="A26" s="155"/>
      <c r="B26" s="8"/>
      <c r="C26" s="1">
        <v>11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7" x14ac:dyDescent="0.3">
      <c r="A27" s="155"/>
      <c r="B27" s="8"/>
      <c r="C27" s="1">
        <v>11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7" x14ac:dyDescent="0.3">
      <c r="A28" s="155"/>
      <c r="B28" s="8"/>
      <c r="C28" s="1">
        <v>12</v>
      </c>
      <c r="D28" s="1">
        <v>1</v>
      </c>
      <c r="E28" s="9"/>
      <c r="F28" s="9"/>
      <c r="G28" s="9"/>
      <c r="H28" s="9"/>
      <c r="I28" s="1">
        <f t="shared" si="0"/>
        <v>0</v>
      </c>
      <c r="J28" s="166"/>
    </row>
    <row r="29" spans="1:17" x14ac:dyDescent="0.3">
      <c r="A29" s="155"/>
      <c r="B29" s="8"/>
      <c r="C29" s="1">
        <v>12</v>
      </c>
      <c r="D29" s="1">
        <v>2</v>
      </c>
      <c r="E29" s="9"/>
      <c r="F29" s="9"/>
      <c r="G29" s="9"/>
      <c r="H29" s="9"/>
      <c r="I29" s="1">
        <f t="shared" si="0"/>
        <v>0</v>
      </c>
      <c r="J29" s="166"/>
    </row>
    <row r="30" spans="1:17" x14ac:dyDescent="0.3">
      <c r="A30" s="155"/>
      <c r="B30" s="8"/>
      <c r="C30" s="1">
        <v>13</v>
      </c>
      <c r="D30" s="1">
        <v>1</v>
      </c>
      <c r="E30" s="9"/>
      <c r="F30" s="9"/>
      <c r="G30" s="9"/>
      <c r="H30" s="9"/>
      <c r="I30" s="1">
        <f t="shared" si="0"/>
        <v>0</v>
      </c>
      <c r="J30" s="166"/>
    </row>
    <row r="31" spans="1:17" x14ac:dyDescent="0.3">
      <c r="A31" s="155"/>
      <c r="B31" s="8"/>
      <c r="C31" s="1">
        <v>13</v>
      </c>
      <c r="D31" s="1">
        <v>2</v>
      </c>
      <c r="E31" s="9"/>
      <c r="F31" s="9"/>
      <c r="G31" s="9"/>
      <c r="H31" s="9"/>
      <c r="I31" s="1">
        <f t="shared" si="0"/>
        <v>0</v>
      </c>
      <c r="J31" s="166"/>
    </row>
    <row r="32" spans="1:17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166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166"/>
    </row>
    <row r="34" spans="1:12" x14ac:dyDescent="0.3">
      <c r="A34" s="155"/>
      <c r="B34" s="8"/>
      <c r="C34" s="1"/>
      <c r="E34" s="9"/>
      <c r="F34" s="9"/>
      <c r="G34" s="9"/>
      <c r="H34" s="9"/>
      <c r="I34" s="1">
        <f>0.6*E34+0.25*F34+0.1*G34+0.05*H34</f>
        <v>0</v>
      </c>
      <c r="J34" s="4"/>
    </row>
    <row r="35" spans="1:12" x14ac:dyDescent="0.3">
      <c r="A35" s="155"/>
      <c r="B35" s="8"/>
      <c r="C35" s="1"/>
      <c r="E35" s="9"/>
      <c r="F35" s="9"/>
      <c r="G35" s="9"/>
      <c r="H35" s="9"/>
      <c r="I35" s="1">
        <f>0.6*E35+0.25*F35+0.1*G35+0.05*H35</f>
        <v>0</v>
      </c>
      <c r="J35" s="7"/>
    </row>
    <row r="36" spans="1:12" x14ac:dyDescent="0.3">
      <c r="A36" s="1"/>
      <c r="B36" s="155"/>
      <c r="C36" s="2"/>
      <c r="D36" s="2"/>
      <c r="E36" s="4"/>
      <c r="F36" s="4"/>
      <c r="G36" s="4"/>
      <c r="H36" s="4"/>
      <c r="I36" s="4"/>
      <c r="J36" s="4"/>
    </row>
    <row r="37" spans="1:12" x14ac:dyDescent="0.3">
      <c r="A37" s="2" t="s">
        <v>4</v>
      </c>
      <c r="C37" s="1"/>
      <c r="E37" s="4">
        <f>SUM(E7:E35)</f>
        <v>122</v>
      </c>
      <c r="F37" s="4">
        <f>SUM(F7:F35)</f>
        <v>132</v>
      </c>
      <c r="G37" s="4">
        <f>SUM(G7:G35)</f>
        <v>151</v>
      </c>
      <c r="H37" s="4">
        <f>SUM(H7:H35)</f>
        <v>144</v>
      </c>
      <c r="I37" s="7">
        <f>0.6*E37+0.25*F37+0.1*G37+0.05*H37</f>
        <v>128.5</v>
      </c>
      <c r="J37" s="4"/>
    </row>
    <row r="38" spans="1:12" x14ac:dyDescent="0.3">
      <c r="A38" s="2" t="s">
        <v>9</v>
      </c>
      <c r="B38" s="1">
        <f>COUNT(E7:E35)</f>
        <v>16</v>
      </c>
      <c r="C38" s="1"/>
      <c r="E38" s="4">
        <f>$B$38</f>
        <v>16</v>
      </c>
      <c r="F38" s="4">
        <f>$B$38</f>
        <v>16</v>
      </c>
      <c r="G38" s="4">
        <f>$B$38</f>
        <v>16</v>
      </c>
      <c r="H38" s="4">
        <f>$B$38</f>
        <v>16</v>
      </c>
      <c r="I38" s="4"/>
      <c r="J38" s="4"/>
    </row>
    <row r="39" spans="1:12" x14ac:dyDescent="0.3">
      <c r="A39" s="2" t="s">
        <v>97</v>
      </c>
      <c r="C39" s="1"/>
      <c r="E39" s="4">
        <f>+E37/($B$38*10)*'[1]Summary All Grounds'!$G$5</f>
        <v>4.5749999999999993</v>
      </c>
      <c r="F39" s="4">
        <f>+F37/($B$38*10)*'[1]Summary All Grounds'!$H$5</f>
        <v>2.0625</v>
      </c>
      <c r="G39" s="4">
        <f>+G37/($B$38*10)*'[1]Summary All Grounds'!$I$5</f>
        <v>0.94374999999999998</v>
      </c>
      <c r="H39" s="4">
        <f>+H37/($B$38*10)*'[1]Summary All Grounds'!$J$5</f>
        <v>0.45</v>
      </c>
      <c r="I39" s="4">
        <f>SUM(E39:H39)</f>
        <v>8.0312499999999982</v>
      </c>
      <c r="J39" s="2" t="s">
        <v>115</v>
      </c>
    </row>
    <row r="40" spans="1:12" x14ac:dyDescent="0.3">
      <c r="A40" s="1"/>
      <c r="B40" s="155"/>
      <c r="C40" s="1"/>
      <c r="E40" s="4"/>
      <c r="F40" s="4"/>
      <c r="G40" s="4"/>
      <c r="H40" s="4"/>
      <c r="I40" s="4"/>
      <c r="J40" s="2" t="s">
        <v>116</v>
      </c>
    </row>
    <row r="41" spans="1:12" x14ac:dyDescent="0.3">
      <c r="A41" s="1"/>
      <c r="B41" s="155"/>
      <c r="C41" s="1"/>
      <c r="I41" s="4">
        <f>+I37/B38</f>
        <v>8.03125</v>
      </c>
      <c r="J41" s="166"/>
    </row>
    <row r="42" spans="1:12" x14ac:dyDescent="0.3">
      <c r="A42" s="1"/>
      <c r="B42" s="155"/>
      <c r="C42" s="1"/>
      <c r="I42" s="4">
        <f>+I39-I41</f>
        <v>0</v>
      </c>
      <c r="J42" s="166"/>
    </row>
    <row r="43" spans="1:12" x14ac:dyDescent="0.3">
      <c r="A43" s="155"/>
      <c r="B43" s="8"/>
      <c r="C43" s="1"/>
      <c r="E43" s="9"/>
      <c r="F43" s="9"/>
      <c r="G43" s="9"/>
      <c r="H43" s="9"/>
      <c r="J43" s="4"/>
    </row>
    <row r="44" spans="1:12" x14ac:dyDescent="0.3">
      <c r="A44" s="155"/>
      <c r="B44" s="8"/>
      <c r="C44" s="1"/>
      <c r="E44" s="9"/>
      <c r="F44" s="9"/>
      <c r="G44" s="9"/>
      <c r="H44" s="9"/>
      <c r="J44" s="7"/>
    </row>
    <row r="45" spans="1:12" x14ac:dyDescent="0.3">
      <c r="A45" s="1"/>
      <c r="B45" s="155"/>
      <c r="C45" s="2"/>
      <c r="D45" s="2"/>
      <c r="E45" s="4"/>
      <c r="F45" s="4"/>
      <c r="G45" s="4"/>
      <c r="H45" s="4"/>
      <c r="I45" s="4"/>
      <c r="J45" s="4"/>
    </row>
    <row r="46" spans="1:12" x14ac:dyDescent="0.3">
      <c r="C46" s="1"/>
      <c r="E46" s="4"/>
      <c r="F46" s="4"/>
      <c r="G46" s="4"/>
      <c r="H46" s="4"/>
      <c r="I46" s="7"/>
      <c r="J46" s="4"/>
      <c r="L46" s="156"/>
    </row>
    <row r="47" spans="1:12" x14ac:dyDescent="0.3">
      <c r="C47" s="1"/>
      <c r="E47" s="4"/>
      <c r="F47" s="4"/>
      <c r="G47" s="4"/>
      <c r="H47" s="4"/>
      <c r="I47" s="4"/>
      <c r="J47" s="4"/>
    </row>
    <row r="48" spans="1:12" x14ac:dyDescent="0.3">
      <c r="C48" s="1"/>
      <c r="E48" s="4"/>
      <c r="F48" s="4"/>
      <c r="G48" s="4"/>
      <c r="H48" s="4"/>
      <c r="I48" s="4"/>
      <c r="J48" s="2"/>
    </row>
    <row r="49" spans="1:10" x14ac:dyDescent="0.3">
      <c r="A49" s="1"/>
      <c r="B49" s="155"/>
      <c r="C49" s="1"/>
      <c r="E49" s="4"/>
      <c r="F49" s="4"/>
      <c r="G49" s="4"/>
      <c r="H49" s="4"/>
      <c r="I49" s="4"/>
      <c r="J49" s="2"/>
    </row>
    <row r="50" spans="1:10" x14ac:dyDescent="0.3">
      <c r="A50" s="1"/>
      <c r="B50" s="155"/>
      <c r="C50" s="1"/>
      <c r="I50" s="4"/>
      <c r="J50" s="2"/>
    </row>
    <row r="51" spans="1:10" x14ac:dyDescent="0.3">
      <c r="A51" s="1"/>
      <c r="B51" s="155"/>
      <c r="C51" s="1"/>
      <c r="I51" s="4"/>
    </row>
    <row r="52" spans="1:10" x14ac:dyDescent="0.3">
      <c r="A52" s="1"/>
      <c r="B52" s="155"/>
      <c r="C52" s="1"/>
      <c r="I52" s="2"/>
    </row>
  </sheetData>
  <mergeCells count="1">
    <mergeCell ref="F2:G2"/>
  </mergeCells>
  <phoneticPr fontId="0" type="noConversion"/>
  <pageMargins left="0.36" right="0.36" top="0.46" bottom="0.51" header="0.4" footer="0.5"/>
  <pageSetup paperSize="9" orientation="landscape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Q40"/>
  <sheetViews>
    <sheetView workbookViewId="0">
      <pane ySplit="6" topLeftCell="A7" activePane="bottomLeft" state="frozen"/>
      <selection activeCell="E40" sqref="E40"/>
      <selection pane="bottomLeft" activeCell="J21" sqref="J21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92</v>
      </c>
      <c r="C2" s="159"/>
      <c r="D2" s="159"/>
      <c r="E2" s="159"/>
      <c r="F2" s="211" t="s">
        <v>52</v>
      </c>
      <c r="G2" s="211"/>
      <c r="H2" s="160">
        <f>+I34</f>
        <v>6.0678571428571431</v>
      </c>
      <c r="I2" s="158"/>
      <c r="J2" s="160"/>
    </row>
    <row r="3" spans="1:17" x14ac:dyDescent="0.3">
      <c r="A3" s="158" t="s">
        <v>49</v>
      </c>
      <c r="B3" s="158" t="s">
        <v>121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/>
      <c r="C7" s="1">
        <v>1</v>
      </c>
      <c r="D7" s="1">
        <v>1</v>
      </c>
      <c r="E7" s="9" t="s">
        <v>149</v>
      </c>
      <c r="F7" s="9" t="s">
        <v>149</v>
      </c>
      <c r="G7" s="9" t="s">
        <v>149</v>
      </c>
      <c r="H7" s="9" t="s">
        <v>149</v>
      </c>
      <c r="I7" s="1" t="e">
        <f>0.6*E7+0.25*F7+0.1*G7+0.05*H7</f>
        <v>#VALUE!</v>
      </c>
      <c r="J7" s="166"/>
    </row>
    <row r="8" spans="1:17" x14ac:dyDescent="0.3">
      <c r="A8" s="155">
        <v>45206</v>
      </c>
      <c r="B8" s="8">
        <v>2</v>
      </c>
      <c r="C8" s="1">
        <v>2</v>
      </c>
      <c r="D8" s="1">
        <v>1</v>
      </c>
      <c r="E8" s="9">
        <v>7</v>
      </c>
      <c r="F8" s="9">
        <v>6</v>
      </c>
      <c r="G8" s="9">
        <v>6</v>
      </c>
      <c r="H8" s="9">
        <v>5</v>
      </c>
      <c r="I8" s="1">
        <f>0.6*E8+0.25*F8+0.1*G8+0.05*H8</f>
        <v>6.5500000000000007</v>
      </c>
      <c r="J8" s="166"/>
    </row>
    <row r="9" spans="1:17" x14ac:dyDescent="0.3">
      <c r="A9" s="155">
        <v>45213</v>
      </c>
      <c r="B9" s="8">
        <v>2</v>
      </c>
      <c r="C9" s="1">
        <v>2</v>
      </c>
      <c r="D9" s="1">
        <v>2</v>
      </c>
      <c r="E9" s="9">
        <v>8</v>
      </c>
      <c r="F9" s="9">
        <v>7</v>
      </c>
      <c r="G9" s="9">
        <v>7</v>
      </c>
      <c r="H9" s="9">
        <v>5</v>
      </c>
      <c r="I9" s="1">
        <f>0.6*E9+0.25*F9+0.1*G9+0.05*H9</f>
        <v>7.5</v>
      </c>
      <c r="J9" s="166"/>
      <c r="O9" s="8"/>
    </row>
    <row r="10" spans="1:17" x14ac:dyDescent="0.3">
      <c r="A10" s="155">
        <v>45220</v>
      </c>
      <c r="B10" s="8">
        <v>1</v>
      </c>
      <c r="C10" s="1">
        <v>3</v>
      </c>
      <c r="D10" s="1">
        <v>1</v>
      </c>
      <c r="E10" s="9">
        <v>5</v>
      </c>
      <c r="F10" s="9">
        <v>5</v>
      </c>
      <c r="G10" s="9">
        <v>3</v>
      </c>
      <c r="H10" s="9">
        <v>3</v>
      </c>
      <c r="I10" s="1">
        <f t="shared" ref="I10:I28" si="0">0.6*E10+0.25*F10+0.1*G10+0.05*H10</f>
        <v>4.7</v>
      </c>
      <c r="J10" s="166"/>
      <c r="O10" s="8"/>
    </row>
    <row r="11" spans="1:17" x14ac:dyDescent="0.3">
      <c r="A11" s="155">
        <v>45227</v>
      </c>
      <c r="B11" s="8">
        <v>1</v>
      </c>
      <c r="C11" s="1">
        <v>3</v>
      </c>
      <c r="D11" s="1">
        <v>2</v>
      </c>
      <c r="E11" s="9">
        <v>4</v>
      </c>
      <c r="F11" s="9">
        <v>3</v>
      </c>
      <c r="G11" s="9">
        <v>3</v>
      </c>
      <c r="H11" s="9">
        <v>5</v>
      </c>
      <c r="I11" s="1">
        <f t="shared" si="0"/>
        <v>3.7</v>
      </c>
      <c r="J11" s="166"/>
      <c r="O11" s="8"/>
    </row>
    <row r="12" spans="1:17" ht="12" customHeight="1" x14ac:dyDescent="0.3">
      <c r="A12" s="155">
        <v>45234</v>
      </c>
      <c r="B12" s="8">
        <v>1</v>
      </c>
      <c r="C12" s="1">
        <v>4</v>
      </c>
      <c r="D12" s="1">
        <v>1</v>
      </c>
      <c r="E12" s="9">
        <v>3</v>
      </c>
      <c r="F12" s="9">
        <v>5</v>
      </c>
      <c r="G12" s="9">
        <v>6</v>
      </c>
      <c r="H12" s="9">
        <v>5</v>
      </c>
      <c r="I12" s="1">
        <f t="shared" si="0"/>
        <v>3.9</v>
      </c>
      <c r="J12" s="166"/>
      <c r="O12" s="8"/>
    </row>
    <row r="13" spans="1:17" ht="12" customHeight="1" x14ac:dyDescent="0.3">
      <c r="A13" s="155">
        <v>45235</v>
      </c>
      <c r="B13" s="8" t="s">
        <v>152</v>
      </c>
      <c r="C13" s="1">
        <v>1</v>
      </c>
      <c r="D13" s="1">
        <v>1</v>
      </c>
      <c r="E13" s="9">
        <v>7</v>
      </c>
      <c r="F13" s="9">
        <v>7</v>
      </c>
      <c r="G13" s="9">
        <v>6</v>
      </c>
      <c r="H13" s="9">
        <v>5</v>
      </c>
      <c r="I13" s="1">
        <f t="shared" si="0"/>
        <v>6.8000000000000007</v>
      </c>
      <c r="J13" s="166"/>
      <c r="O13" s="8"/>
    </row>
    <row r="14" spans="1:17" x14ac:dyDescent="0.3">
      <c r="A14" s="155">
        <v>45241</v>
      </c>
      <c r="B14" s="8">
        <v>1</v>
      </c>
      <c r="C14" s="1">
        <v>4</v>
      </c>
      <c r="D14" s="1">
        <v>2</v>
      </c>
      <c r="E14" s="9">
        <v>6</v>
      </c>
      <c r="F14" s="9">
        <v>7</v>
      </c>
      <c r="G14" s="9">
        <v>7</v>
      </c>
      <c r="H14" s="9">
        <v>5</v>
      </c>
      <c r="I14" s="1">
        <f t="shared" si="0"/>
        <v>6.3</v>
      </c>
      <c r="J14" s="166"/>
      <c r="O14" s="8"/>
    </row>
    <row r="15" spans="1:17" x14ac:dyDescent="0.3">
      <c r="A15" s="155">
        <v>45248</v>
      </c>
      <c r="B15" s="8">
        <v>2</v>
      </c>
      <c r="C15" s="1">
        <v>5</v>
      </c>
      <c r="D15" s="1">
        <v>1</v>
      </c>
      <c r="E15" s="9">
        <v>7</v>
      </c>
      <c r="F15" s="9">
        <v>8</v>
      </c>
      <c r="G15" s="9">
        <v>8</v>
      </c>
      <c r="H15" s="9">
        <v>5</v>
      </c>
      <c r="I15" s="1">
        <f t="shared" si="0"/>
        <v>7.25</v>
      </c>
      <c r="J15" s="166"/>
      <c r="N15" s="155"/>
      <c r="O15" s="8"/>
      <c r="P15" s="1"/>
      <c r="Q15" s="1"/>
    </row>
    <row r="16" spans="1:17" x14ac:dyDescent="0.3">
      <c r="A16" s="155">
        <v>45255</v>
      </c>
      <c r="B16" s="8">
        <v>2</v>
      </c>
      <c r="C16" s="1">
        <v>5</v>
      </c>
      <c r="D16" s="1">
        <v>2</v>
      </c>
      <c r="E16" s="9">
        <v>8</v>
      </c>
      <c r="F16" s="9">
        <v>8</v>
      </c>
      <c r="G16" s="9">
        <v>8</v>
      </c>
      <c r="H16" s="9">
        <v>5</v>
      </c>
      <c r="I16" s="1">
        <f t="shared" si="0"/>
        <v>7.85</v>
      </c>
      <c r="J16" s="166"/>
      <c r="N16" s="155"/>
      <c r="O16" s="8"/>
      <c r="P16" s="1"/>
      <c r="Q16" s="1"/>
    </row>
    <row r="17" spans="1:10" x14ac:dyDescent="0.3">
      <c r="A17" s="155">
        <v>45262</v>
      </c>
      <c r="B17" s="8">
        <v>1</v>
      </c>
      <c r="C17" s="1">
        <v>6</v>
      </c>
      <c r="D17" s="1">
        <v>1</v>
      </c>
      <c r="E17" s="9">
        <v>5</v>
      </c>
      <c r="F17" s="9">
        <v>5</v>
      </c>
      <c r="G17" s="9">
        <v>5</v>
      </c>
      <c r="H17" s="9">
        <v>5</v>
      </c>
      <c r="I17" s="1">
        <f t="shared" si="0"/>
        <v>5</v>
      </c>
      <c r="J17" s="166"/>
    </row>
    <row r="18" spans="1:10" x14ac:dyDescent="0.3">
      <c r="A18" s="155">
        <v>45269</v>
      </c>
      <c r="B18" s="8">
        <v>1</v>
      </c>
      <c r="C18" s="1">
        <v>6</v>
      </c>
      <c r="D18" s="1">
        <v>2</v>
      </c>
      <c r="E18" s="9">
        <v>5</v>
      </c>
      <c r="F18" s="9">
        <v>5</v>
      </c>
      <c r="G18" s="9">
        <v>5</v>
      </c>
      <c r="H18" s="9">
        <v>8</v>
      </c>
      <c r="I18" s="1">
        <f t="shared" si="0"/>
        <v>5.15</v>
      </c>
      <c r="J18" s="166"/>
    </row>
    <row r="19" spans="1:10" x14ac:dyDescent="0.3">
      <c r="A19" s="155">
        <v>45276</v>
      </c>
      <c r="B19" s="8">
        <v>2</v>
      </c>
      <c r="C19" s="1">
        <v>7</v>
      </c>
      <c r="D19" s="1">
        <v>1</v>
      </c>
      <c r="E19" s="9">
        <v>7</v>
      </c>
      <c r="F19" s="9">
        <v>7</v>
      </c>
      <c r="G19" s="9">
        <v>6</v>
      </c>
      <c r="H19" s="9">
        <v>5</v>
      </c>
      <c r="I19" s="1">
        <f t="shared" si="0"/>
        <v>6.8000000000000007</v>
      </c>
      <c r="J19" s="166"/>
    </row>
    <row r="20" spans="1:10" x14ac:dyDescent="0.3">
      <c r="A20" s="155">
        <v>45297</v>
      </c>
      <c r="B20" s="8">
        <v>3</v>
      </c>
      <c r="C20" s="1">
        <v>8</v>
      </c>
      <c r="D20" s="1">
        <v>1</v>
      </c>
      <c r="E20" s="9">
        <v>6</v>
      </c>
      <c r="F20" s="9">
        <v>8</v>
      </c>
      <c r="G20" s="9">
        <v>9</v>
      </c>
      <c r="H20" s="9">
        <v>4</v>
      </c>
      <c r="I20" s="1">
        <f t="shared" si="0"/>
        <v>6.7</v>
      </c>
      <c r="J20" s="166"/>
    </row>
    <row r="21" spans="1:10" x14ac:dyDescent="0.3">
      <c r="A21" s="155">
        <v>45304</v>
      </c>
      <c r="B21" s="8">
        <v>4</v>
      </c>
      <c r="C21" s="1">
        <v>9</v>
      </c>
      <c r="D21" s="1">
        <v>1</v>
      </c>
      <c r="E21" s="9">
        <v>7</v>
      </c>
      <c r="F21" s="9">
        <v>6</v>
      </c>
      <c r="G21" s="9">
        <v>8</v>
      </c>
      <c r="H21" s="9">
        <v>5</v>
      </c>
      <c r="I21" s="1">
        <f t="shared" si="0"/>
        <v>6.75</v>
      </c>
      <c r="J21" s="166"/>
    </row>
    <row r="22" spans="1:10" x14ac:dyDescent="0.3">
      <c r="A22" s="155"/>
      <c r="B22" s="8"/>
      <c r="C22" s="1">
        <v>10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11</v>
      </c>
      <c r="D24" s="1">
        <v>2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1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12</v>
      </c>
      <c r="D26" s="1">
        <v>2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1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>
        <v>13</v>
      </c>
      <c r="D28" s="1">
        <v>2</v>
      </c>
      <c r="E28" s="9"/>
      <c r="F28" s="9"/>
      <c r="G28" s="9"/>
      <c r="H28" s="9"/>
      <c r="I28" s="1">
        <f t="shared" si="0"/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0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166"/>
    </row>
    <row r="31" spans="1:10" x14ac:dyDescent="0.3">
      <c r="A31" s="1"/>
      <c r="B31" s="155"/>
      <c r="C31" s="2"/>
      <c r="D31" s="2"/>
      <c r="E31" s="4"/>
      <c r="F31" s="4"/>
      <c r="G31" s="4"/>
      <c r="H31" s="4"/>
      <c r="I31" s="4"/>
      <c r="J31" s="4"/>
    </row>
    <row r="32" spans="1:10" x14ac:dyDescent="0.3">
      <c r="A32" s="2" t="s">
        <v>4</v>
      </c>
      <c r="C32" s="1"/>
      <c r="E32" s="4">
        <f>SUM(E7:E30)</f>
        <v>85</v>
      </c>
      <c r="F32" s="4">
        <f>SUM(F7:F30)</f>
        <v>87</v>
      </c>
      <c r="G32" s="4">
        <f>SUM(G7:G30)</f>
        <v>87</v>
      </c>
      <c r="H32" s="4">
        <f>SUM(H7:H30)</f>
        <v>70</v>
      </c>
      <c r="I32" s="7">
        <f>0.6*E32+0.25*F32+0.1*G32+0.05*H32</f>
        <v>84.95</v>
      </c>
      <c r="J32" s="7"/>
    </row>
    <row r="33" spans="1:12" x14ac:dyDescent="0.3">
      <c r="A33" s="2" t="s">
        <v>9</v>
      </c>
      <c r="B33" s="1">
        <f>COUNT(E7:E30)</f>
        <v>14</v>
      </c>
      <c r="C33" s="1"/>
      <c r="E33" s="4">
        <f>$B$33</f>
        <v>14</v>
      </c>
      <c r="F33" s="4">
        <f>$B$33</f>
        <v>14</v>
      </c>
      <c r="G33" s="4">
        <f>$B$33</f>
        <v>14</v>
      </c>
      <c r="H33" s="4">
        <f>$B$33</f>
        <v>14</v>
      </c>
      <c r="I33" s="4"/>
      <c r="J33" s="4"/>
      <c r="L33" s="156"/>
    </row>
    <row r="34" spans="1:12" x14ac:dyDescent="0.3">
      <c r="A34" s="2" t="s">
        <v>97</v>
      </c>
      <c r="C34" s="1"/>
      <c r="E34" s="4">
        <f>+E32/($B$33*10)*'[1]Summary All Grounds'!$G$5</f>
        <v>3.6428571428571423</v>
      </c>
      <c r="F34" s="4">
        <f>+F32/($B$33*10)*'[1]Summary All Grounds'!$H$5</f>
        <v>1.5535714285714286</v>
      </c>
      <c r="G34" s="4">
        <f>+G32/($B$33*10)*'[1]Summary All Grounds'!$I$5</f>
        <v>0.62142857142857144</v>
      </c>
      <c r="H34" s="4">
        <f>+H32/($B$33*10)*'[1]Summary All Grounds'!$J$5</f>
        <v>0.25</v>
      </c>
      <c r="I34" s="4">
        <f>SUM(E34:H34)</f>
        <v>6.0678571428571431</v>
      </c>
      <c r="J34" s="4"/>
    </row>
    <row r="35" spans="1:12" x14ac:dyDescent="0.3">
      <c r="A35" s="1"/>
      <c r="B35" s="155"/>
      <c r="C35" s="1"/>
      <c r="E35" s="4"/>
      <c r="F35" s="4"/>
      <c r="G35" s="4"/>
      <c r="H35" s="4"/>
      <c r="I35" s="4"/>
      <c r="J35" s="4"/>
    </row>
    <row r="36" spans="1:12" x14ac:dyDescent="0.3">
      <c r="A36" s="1"/>
      <c r="B36" s="155"/>
      <c r="C36" s="1"/>
      <c r="I36" s="4">
        <f>+I32/B33</f>
        <v>6.0678571428571431</v>
      </c>
      <c r="J36" s="2" t="s">
        <v>115</v>
      </c>
    </row>
    <row r="37" spans="1:12" x14ac:dyDescent="0.3">
      <c r="A37" s="1"/>
      <c r="B37" s="155"/>
      <c r="C37" s="1"/>
      <c r="I37" s="4">
        <f>+I34-I36</f>
        <v>0</v>
      </c>
      <c r="J37" s="2" t="s">
        <v>116</v>
      </c>
    </row>
    <row r="40" spans="1:12" x14ac:dyDescent="0.3">
      <c r="A40" s="199" t="s">
        <v>139</v>
      </c>
      <c r="B40" s="200" t="s">
        <v>138</v>
      </c>
      <c r="C40" s="199"/>
    </row>
  </sheetData>
  <mergeCells count="1">
    <mergeCell ref="F2:G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>
    <tabColor indexed="44"/>
  </sheetPr>
  <dimension ref="A1:Q51"/>
  <sheetViews>
    <sheetView workbookViewId="0">
      <pane ySplit="6" topLeftCell="A7" activePane="bottomLeft" state="frozen"/>
      <selection activeCell="E40" sqref="E40"/>
      <selection pane="bottomLeft" activeCell="J22" sqref="J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39</v>
      </c>
      <c r="C2" s="119"/>
      <c r="D2" s="119"/>
      <c r="E2" s="119"/>
      <c r="F2" s="212" t="s">
        <v>52</v>
      </c>
      <c r="G2" s="212"/>
      <c r="H2" s="139">
        <f>+I38</f>
        <v>8.0714285714285712</v>
      </c>
      <c r="I2" s="115"/>
      <c r="J2" s="139"/>
    </row>
    <row r="3" spans="1:17" x14ac:dyDescent="0.3">
      <c r="A3" s="115" t="s">
        <v>49</v>
      </c>
      <c r="B3" s="115" t="s">
        <v>96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1</v>
      </c>
      <c r="C7" s="1">
        <v>1</v>
      </c>
      <c r="D7" s="1">
        <v>1</v>
      </c>
      <c r="E7" s="9">
        <v>9</v>
      </c>
      <c r="F7" s="9">
        <v>10</v>
      </c>
      <c r="G7" s="9">
        <v>7</v>
      </c>
      <c r="H7" s="9">
        <v>10</v>
      </c>
      <c r="I7" s="1">
        <f>0.6*E7+0.25*F7+0.1*G7+0.05*H7</f>
        <v>9.1</v>
      </c>
      <c r="J7" s="166"/>
    </row>
    <row r="8" spans="1:17" x14ac:dyDescent="0.3">
      <c r="A8" s="155">
        <v>45206</v>
      </c>
      <c r="B8" s="8">
        <v>1</v>
      </c>
      <c r="C8" s="1">
        <v>2</v>
      </c>
      <c r="D8" s="1">
        <v>1</v>
      </c>
      <c r="E8" s="9">
        <v>8</v>
      </c>
      <c r="F8" s="9">
        <v>10</v>
      </c>
      <c r="G8" s="9">
        <v>7</v>
      </c>
      <c r="H8" s="9">
        <v>5</v>
      </c>
      <c r="I8" s="1">
        <f>0.6*E8+0.25*F8+0.1*G8+0.05*H8</f>
        <v>8.25</v>
      </c>
      <c r="J8" s="166"/>
    </row>
    <row r="9" spans="1:17" x14ac:dyDescent="0.3">
      <c r="A9" s="155">
        <v>45213</v>
      </c>
      <c r="B9" s="8">
        <v>1</v>
      </c>
      <c r="C9" s="1">
        <v>2</v>
      </c>
      <c r="D9" s="1">
        <v>2</v>
      </c>
      <c r="E9" s="9">
        <v>8</v>
      </c>
      <c r="F9" s="9">
        <v>10</v>
      </c>
      <c r="G9" s="9">
        <v>8</v>
      </c>
      <c r="H9" s="9">
        <v>10</v>
      </c>
      <c r="I9" s="1">
        <f>0.6*E9+0.25*F9+0.1*G9+0.05*H9</f>
        <v>8.6</v>
      </c>
      <c r="J9" s="166"/>
      <c r="O9" s="8"/>
    </row>
    <row r="10" spans="1:17" x14ac:dyDescent="0.3">
      <c r="A10" s="155">
        <v>45220</v>
      </c>
      <c r="B10" s="8">
        <v>2</v>
      </c>
      <c r="C10" s="1">
        <v>3</v>
      </c>
      <c r="D10" s="1">
        <v>1</v>
      </c>
      <c r="E10" s="9">
        <v>9</v>
      </c>
      <c r="F10" s="9">
        <v>9</v>
      </c>
      <c r="G10" s="9">
        <v>9</v>
      </c>
      <c r="H10" s="9">
        <v>10</v>
      </c>
      <c r="I10" s="1">
        <f t="shared" ref="I10:I29" si="0">0.6*E10+0.25*F10+0.1*G10+0.05*H10</f>
        <v>9.0499999999999989</v>
      </c>
      <c r="J10" s="166"/>
      <c r="O10" s="8"/>
    </row>
    <row r="11" spans="1:17" x14ac:dyDescent="0.3">
      <c r="A11" s="155">
        <v>45227</v>
      </c>
      <c r="B11" s="8">
        <v>2</v>
      </c>
      <c r="C11" s="1">
        <v>3</v>
      </c>
      <c r="D11" s="1">
        <v>2</v>
      </c>
      <c r="E11" s="9">
        <v>9</v>
      </c>
      <c r="F11" s="9">
        <v>9</v>
      </c>
      <c r="G11" s="9">
        <v>9</v>
      </c>
      <c r="H11" s="9">
        <v>10</v>
      </c>
      <c r="I11" s="1">
        <f t="shared" si="0"/>
        <v>9.0499999999999989</v>
      </c>
      <c r="J11" s="166"/>
      <c r="O11" s="8"/>
    </row>
    <row r="12" spans="1:17" ht="12" customHeight="1" x14ac:dyDescent="0.3">
      <c r="A12" s="155">
        <v>45234</v>
      </c>
      <c r="B12" s="8"/>
      <c r="C12" s="1">
        <v>4</v>
      </c>
      <c r="D12" s="1">
        <v>1</v>
      </c>
      <c r="E12" s="9" t="s">
        <v>149</v>
      </c>
      <c r="F12" s="9" t="s">
        <v>149</v>
      </c>
      <c r="G12" s="9" t="s">
        <v>149</v>
      </c>
      <c r="H12" s="9" t="s">
        <v>149</v>
      </c>
      <c r="I12" s="1" t="e">
        <f t="shared" si="0"/>
        <v>#VALUE!</v>
      </c>
      <c r="J12" s="166"/>
      <c r="O12" s="8"/>
    </row>
    <row r="13" spans="1:17" x14ac:dyDescent="0.3">
      <c r="A13" s="155">
        <v>45241</v>
      </c>
      <c r="B13" s="8"/>
      <c r="C13" s="1">
        <v>4</v>
      </c>
      <c r="D13" s="1">
        <v>2</v>
      </c>
      <c r="E13" s="9" t="s">
        <v>149</v>
      </c>
      <c r="F13" s="9" t="s">
        <v>149</v>
      </c>
      <c r="G13" s="9" t="s">
        <v>149</v>
      </c>
      <c r="H13" s="9" t="s">
        <v>149</v>
      </c>
      <c r="I13" s="1" t="e">
        <f t="shared" si="0"/>
        <v>#VALUE!</v>
      </c>
      <c r="J13" s="166"/>
      <c r="O13" s="8"/>
    </row>
    <row r="14" spans="1:17" x14ac:dyDescent="0.3">
      <c r="A14" s="155">
        <v>45242</v>
      </c>
      <c r="B14" s="8" t="s">
        <v>152</v>
      </c>
      <c r="C14" s="1">
        <v>2</v>
      </c>
      <c r="D14" s="1">
        <v>1</v>
      </c>
      <c r="E14" s="9">
        <v>9</v>
      </c>
      <c r="F14" s="9">
        <v>9</v>
      </c>
      <c r="G14" s="9">
        <v>10</v>
      </c>
      <c r="H14" s="9">
        <v>10</v>
      </c>
      <c r="I14" s="1">
        <f t="shared" si="0"/>
        <v>9.1499999999999986</v>
      </c>
      <c r="J14" s="166"/>
      <c r="O14" s="8"/>
    </row>
    <row r="15" spans="1:17" x14ac:dyDescent="0.3">
      <c r="A15" s="155">
        <v>45248</v>
      </c>
      <c r="B15" s="8">
        <v>1</v>
      </c>
      <c r="C15" s="1">
        <v>5</v>
      </c>
      <c r="D15" s="1">
        <v>1</v>
      </c>
      <c r="E15" s="9">
        <v>9</v>
      </c>
      <c r="F15" s="9">
        <v>10</v>
      </c>
      <c r="G15" s="9">
        <v>9</v>
      </c>
      <c r="H15" s="9">
        <v>10</v>
      </c>
      <c r="I15" s="1">
        <f t="shared" si="0"/>
        <v>9.2999999999999989</v>
      </c>
      <c r="J15" s="166"/>
      <c r="N15" s="155"/>
      <c r="O15" s="8"/>
      <c r="P15" s="1"/>
      <c r="Q15" s="1"/>
    </row>
    <row r="16" spans="1:17" x14ac:dyDescent="0.3">
      <c r="A16" s="155">
        <v>45255</v>
      </c>
      <c r="B16" s="8">
        <v>1</v>
      </c>
      <c r="C16" s="1">
        <v>5</v>
      </c>
      <c r="D16" s="1">
        <v>2</v>
      </c>
      <c r="E16" s="9">
        <v>0</v>
      </c>
      <c r="F16" s="9">
        <v>0</v>
      </c>
      <c r="G16" s="9">
        <v>0</v>
      </c>
      <c r="H16" s="9">
        <v>0</v>
      </c>
      <c r="I16" s="1">
        <f t="shared" si="0"/>
        <v>0</v>
      </c>
      <c r="J16" s="166" t="s">
        <v>147</v>
      </c>
      <c r="N16" s="155"/>
      <c r="O16" s="8"/>
      <c r="P16" s="1"/>
      <c r="Q16" s="1"/>
    </row>
    <row r="17" spans="1:17" x14ac:dyDescent="0.3">
      <c r="A17" s="155">
        <v>45262</v>
      </c>
      <c r="B17" s="8">
        <v>2</v>
      </c>
      <c r="C17" s="1">
        <v>6</v>
      </c>
      <c r="D17" s="1">
        <v>1</v>
      </c>
      <c r="E17" s="9">
        <v>8</v>
      </c>
      <c r="F17" s="9">
        <v>7</v>
      </c>
      <c r="G17" s="9">
        <v>8</v>
      </c>
      <c r="H17" s="9">
        <v>10</v>
      </c>
      <c r="I17" s="1">
        <f t="shared" si="0"/>
        <v>7.85</v>
      </c>
      <c r="J17" s="166"/>
      <c r="N17" s="155"/>
      <c r="O17" s="8"/>
      <c r="P17" s="1"/>
      <c r="Q17" s="1"/>
    </row>
    <row r="18" spans="1:17" x14ac:dyDescent="0.3">
      <c r="A18" s="155">
        <v>45269</v>
      </c>
      <c r="B18" s="8">
        <v>2</v>
      </c>
      <c r="C18" s="1">
        <v>6</v>
      </c>
      <c r="D18" s="1">
        <v>2</v>
      </c>
      <c r="E18" s="9">
        <v>7</v>
      </c>
      <c r="F18" s="9">
        <v>7</v>
      </c>
      <c r="G18" s="9">
        <v>8</v>
      </c>
      <c r="H18" s="9">
        <v>5</v>
      </c>
      <c r="I18" s="1">
        <f t="shared" si="0"/>
        <v>7</v>
      </c>
      <c r="J18" s="166"/>
    </row>
    <row r="19" spans="1:17" x14ac:dyDescent="0.3">
      <c r="A19" s="155">
        <v>45270</v>
      </c>
      <c r="B19" s="8" t="s">
        <v>152</v>
      </c>
      <c r="C19" s="1">
        <v>4</v>
      </c>
      <c r="D19" s="1">
        <v>1</v>
      </c>
      <c r="E19" s="9">
        <v>7</v>
      </c>
      <c r="F19" s="9">
        <v>9</v>
      </c>
      <c r="G19" s="9">
        <v>10</v>
      </c>
      <c r="H19" s="9">
        <v>10</v>
      </c>
      <c r="I19" s="1">
        <f t="shared" si="0"/>
        <v>7.95</v>
      </c>
      <c r="J19" s="166"/>
    </row>
    <row r="20" spans="1:17" x14ac:dyDescent="0.3">
      <c r="A20" s="155">
        <v>45276</v>
      </c>
      <c r="B20" s="8">
        <v>1</v>
      </c>
      <c r="C20" s="1">
        <v>7</v>
      </c>
      <c r="D20" s="1">
        <v>1</v>
      </c>
      <c r="E20" s="9">
        <v>9</v>
      </c>
      <c r="F20" s="9">
        <v>9</v>
      </c>
      <c r="G20" s="9">
        <v>10</v>
      </c>
      <c r="H20" s="9">
        <v>10</v>
      </c>
      <c r="I20" s="1">
        <f t="shared" si="0"/>
        <v>9.1499999999999986</v>
      </c>
      <c r="J20" s="166"/>
    </row>
    <row r="21" spans="1:17" x14ac:dyDescent="0.3">
      <c r="A21" s="155">
        <v>45297</v>
      </c>
      <c r="B21" s="8">
        <v>1</v>
      </c>
      <c r="C21" s="1">
        <v>8</v>
      </c>
      <c r="D21" s="1">
        <v>1</v>
      </c>
      <c r="E21" s="9">
        <v>8</v>
      </c>
      <c r="F21" s="9">
        <v>9</v>
      </c>
      <c r="G21" s="9">
        <v>10</v>
      </c>
      <c r="H21" s="9">
        <v>10</v>
      </c>
      <c r="I21" s="1">
        <f t="shared" si="0"/>
        <v>8.5500000000000007</v>
      </c>
      <c r="J21" s="166"/>
    </row>
    <row r="22" spans="1:17" x14ac:dyDescent="0.3">
      <c r="A22" s="155">
        <v>45304</v>
      </c>
      <c r="B22" s="8">
        <v>1</v>
      </c>
      <c r="C22" s="1">
        <v>9</v>
      </c>
      <c r="D22" s="1">
        <v>1</v>
      </c>
      <c r="E22" s="9">
        <v>10</v>
      </c>
      <c r="F22" s="9">
        <v>10</v>
      </c>
      <c r="G22" s="9">
        <v>10</v>
      </c>
      <c r="H22" s="9">
        <v>10</v>
      </c>
      <c r="I22" s="1">
        <f t="shared" si="0"/>
        <v>10</v>
      </c>
      <c r="J22" s="166"/>
    </row>
    <row r="23" spans="1:17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7" x14ac:dyDescent="0.3">
      <c r="A24" s="155"/>
      <c r="B24" s="8"/>
      <c r="C24" s="1">
        <v>11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7" x14ac:dyDescent="0.3">
      <c r="A25" s="155"/>
      <c r="B25" s="8"/>
      <c r="C25" s="1">
        <v>11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7" x14ac:dyDescent="0.3">
      <c r="A26" s="155"/>
      <c r="B26" s="8"/>
      <c r="C26" s="1">
        <v>12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7" x14ac:dyDescent="0.3">
      <c r="A27" s="155"/>
      <c r="B27" s="8"/>
      <c r="C27" s="1">
        <v>12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7" x14ac:dyDescent="0.3">
      <c r="A28" s="155"/>
      <c r="B28" s="8"/>
      <c r="C28" s="1">
        <v>13</v>
      </c>
      <c r="D28" s="1">
        <v>1</v>
      </c>
      <c r="E28" s="9"/>
      <c r="F28" s="9"/>
      <c r="G28" s="9"/>
      <c r="H28" s="9"/>
      <c r="I28" s="1">
        <f t="shared" si="0"/>
        <v>0</v>
      </c>
      <c r="J28" s="166"/>
    </row>
    <row r="29" spans="1:17" x14ac:dyDescent="0.3">
      <c r="A29" s="155"/>
      <c r="B29" s="8"/>
      <c r="C29" s="1">
        <v>13</v>
      </c>
      <c r="D29" s="1">
        <v>2</v>
      </c>
      <c r="E29" s="9"/>
      <c r="F29" s="9"/>
      <c r="G29" s="9"/>
      <c r="H29" s="9"/>
      <c r="I29" s="1">
        <f t="shared" si="0"/>
        <v>0</v>
      </c>
      <c r="J29" s="166"/>
    </row>
    <row r="30" spans="1:17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166"/>
    </row>
    <row r="31" spans="1:17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7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4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7"/>
    </row>
    <row r="34" spans="1:12" x14ac:dyDescent="0.3">
      <c r="A34" s="155"/>
      <c r="B34" s="8"/>
      <c r="C34" s="1"/>
      <c r="E34" s="9"/>
      <c r="F34" s="9"/>
      <c r="G34" s="9"/>
      <c r="H34" s="9"/>
      <c r="I34" s="1">
        <f>0.6*E34+0.25*F34+0.1*G34+0.05*H34</f>
        <v>0</v>
      </c>
      <c r="J34" s="4"/>
    </row>
    <row r="35" spans="1:12" x14ac:dyDescent="0.3">
      <c r="A35" s="1"/>
      <c r="B35" s="155"/>
      <c r="C35" s="2"/>
      <c r="D35" s="2"/>
      <c r="E35" s="4"/>
      <c r="F35" s="4"/>
      <c r="G35" s="4"/>
      <c r="H35" s="4"/>
      <c r="I35" s="4"/>
      <c r="J35" s="4"/>
    </row>
    <row r="36" spans="1:12" x14ac:dyDescent="0.3">
      <c r="A36" s="2" t="s">
        <v>4</v>
      </c>
      <c r="C36" s="1"/>
      <c r="E36" s="4">
        <f>SUM(E7:E34)</f>
        <v>110</v>
      </c>
      <c r="F36" s="4">
        <f>SUM(F7:F34)</f>
        <v>118</v>
      </c>
      <c r="G36" s="4">
        <f>SUM(G7:G34)</f>
        <v>115</v>
      </c>
      <c r="H36" s="4">
        <f>SUM(H7:H34)</f>
        <v>120</v>
      </c>
      <c r="I36" s="7">
        <f>0.6*E36+0.25*F36+0.1*G36+0.05*H36</f>
        <v>113</v>
      </c>
      <c r="J36" s="4"/>
    </row>
    <row r="37" spans="1:12" x14ac:dyDescent="0.3">
      <c r="A37" s="2" t="s">
        <v>9</v>
      </c>
      <c r="B37" s="1">
        <f>COUNT(E7:E34)</f>
        <v>14</v>
      </c>
      <c r="C37" s="1"/>
      <c r="E37" s="4">
        <f>$B$37</f>
        <v>14</v>
      </c>
      <c r="F37" s="4">
        <f>$B$37</f>
        <v>14</v>
      </c>
      <c r="G37" s="4">
        <f>$B$37</f>
        <v>14</v>
      </c>
      <c r="H37" s="4">
        <f>$B$37</f>
        <v>14</v>
      </c>
      <c r="I37" s="4"/>
      <c r="J37" s="2" t="s">
        <v>115</v>
      </c>
    </row>
    <row r="38" spans="1:12" x14ac:dyDescent="0.3">
      <c r="A38" s="2" t="s">
        <v>97</v>
      </c>
      <c r="C38" s="1"/>
      <c r="E38" s="4">
        <f>+E36/($B$37*10)*'[1]Summary All Grounds'!$G$5</f>
        <v>4.7142857142857144</v>
      </c>
      <c r="F38" s="4">
        <f>+F36/($B$37*10)*'[1]Summary All Grounds'!$H$5</f>
        <v>2.1071428571428572</v>
      </c>
      <c r="G38" s="4">
        <f>+G36/($B$37*10)*'[1]Summary All Grounds'!$I$5</f>
        <v>0.8214285714285714</v>
      </c>
      <c r="H38" s="4">
        <f>+H36/($B$37*10)*'[1]Summary All Grounds'!$J$5</f>
        <v>0.42857142857142855</v>
      </c>
      <c r="I38" s="4">
        <f>SUM(E38:H38)</f>
        <v>8.0714285714285712</v>
      </c>
      <c r="J38" s="2" t="s">
        <v>116</v>
      </c>
    </row>
    <row r="39" spans="1:12" x14ac:dyDescent="0.3">
      <c r="A39" s="1"/>
      <c r="B39" s="155"/>
      <c r="C39" s="1"/>
      <c r="E39" s="4"/>
      <c r="F39" s="4"/>
      <c r="G39" s="4"/>
      <c r="H39" s="4"/>
      <c r="I39" s="4"/>
      <c r="J39" s="166"/>
    </row>
    <row r="40" spans="1:12" x14ac:dyDescent="0.3">
      <c r="A40" s="1"/>
      <c r="B40" s="155"/>
      <c r="C40" s="1"/>
      <c r="I40" s="4">
        <f>+I36/B37</f>
        <v>8.0714285714285712</v>
      </c>
      <c r="J40" s="166"/>
    </row>
    <row r="41" spans="1:12" x14ac:dyDescent="0.3">
      <c r="A41" s="1"/>
      <c r="B41" s="155"/>
      <c r="C41" s="1"/>
      <c r="I41" s="4">
        <f>+I38-I40</f>
        <v>0</v>
      </c>
      <c r="J41" s="4"/>
    </row>
    <row r="42" spans="1:12" x14ac:dyDescent="0.3">
      <c r="A42" s="155"/>
      <c r="B42" s="8"/>
      <c r="C42" s="1"/>
      <c r="E42" s="9"/>
      <c r="F42" s="9"/>
      <c r="G42" s="9"/>
      <c r="H42" s="9"/>
      <c r="J42" s="7"/>
    </row>
    <row r="43" spans="1:12" x14ac:dyDescent="0.3">
      <c r="A43" s="155"/>
      <c r="B43" s="8"/>
      <c r="C43" s="1"/>
      <c r="E43" s="9"/>
      <c r="F43" s="9"/>
      <c r="G43" s="9"/>
      <c r="H43" s="9"/>
      <c r="J43" s="4"/>
    </row>
    <row r="44" spans="1:12" x14ac:dyDescent="0.3">
      <c r="A44" s="1"/>
      <c r="B44" s="155"/>
      <c r="C44" s="2"/>
      <c r="D44" s="2"/>
      <c r="E44" s="4"/>
      <c r="F44" s="4"/>
      <c r="G44" s="4"/>
      <c r="H44" s="4"/>
      <c r="I44" s="4"/>
      <c r="J44" s="4"/>
      <c r="L44" s="156"/>
    </row>
    <row r="45" spans="1:12" x14ac:dyDescent="0.3">
      <c r="C45" s="1"/>
      <c r="E45" s="4"/>
      <c r="F45" s="4"/>
      <c r="G45" s="4"/>
      <c r="H45" s="4"/>
      <c r="I45" s="7"/>
      <c r="J45" s="4"/>
    </row>
    <row r="46" spans="1:12" x14ac:dyDescent="0.3">
      <c r="C46" s="1"/>
      <c r="E46" s="4"/>
      <c r="F46" s="4"/>
      <c r="G46" s="4"/>
      <c r="H46" s="4"/>
      <c r="I46" s="4"/>
      <c r="J46" s="2"/>
    </row>
    <row r="47" spans="1:12" x14ac:dyDescent="0.3">
      <c r="C47" s="1"/>
      <c r="E47" s="4"/>
      <c r="F47" s="4"/>
      <c r="G47" s="4"/>
      <c r="H47" s="4"/>
      <c r="I47" s="4"/>
      <c r="J47" s="2"/>
    </row>
    <row r="48" spans="1:12" x14ac:dyDescent="0.3">
      <c r="A48" s="1"/>
      <c r="B48" s="155"/>
      <c r="C48" s="1"/>
      <c r="E48" s="4"/>
      <c r="F48" s="4"/>
      <c r="G48" s="4"/>
      <c r="H48" s="4"/>
      <c r="I48" s="4"/>
      <c r="J48" s="2"/>
    </row>
    <row r="49" spans="1:9" x14ac:dyDescent="0.3">
      <c r="A49" s="1"/>
      <c r="B49" s="155"/>
      <c r="C49" s="1"/>
      <c r="I49" s="4"/>
    </row>
    <row r="50" spans="1:9" x14ac:dyDescent="0.3">
      <c r="A50" s="1"/>
      <c r="B50" s="155"/>
      <c r="C50" s="1"/>
      <c r="I50" s="4"/>
    </row>
    <row r="51" spans="1:9" x14ac:dyDescent="0.3">
      <c r="A51" s="1"/>
      <c r="B51" s="155"/>
      <c r="C51" s="1"/>
      <c r="I51" s="2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79998168889431442"/>
  </sheetPr>
  <dimension ref="A1:Q36"/>
  <sheetViews>
    <sheetView workbookViewId="0">
      <selection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27</v>
      </c>
      <c r="C2" s="159"/>
      <c r="D2" s="159"/>
      <c r="E2" s="159"/>
      <c r="F2" s="211" t="s">
        <v>52</v>
      </c>
      <c r="G2" s="211"/>
      <c r="H2" s="160">
        <f>+I33</f>
        <v>7.0041666666666673</v>
      </c>
      <c r="I2" s="158"/>
      <c r="J2" s="160"/>
    </row>
    <row r="3" spans="1:17" x14ac:dyDescent="0.3">
      <c r="A3" s="158" t="s">
        <v>49</v>
      </c>
      <c r="B3" s="158" t="s">
        <v>145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3</v>
      </c>
      <c r="C7" s="1">
        <v>1</v>
      </c>
      <c r="D7" s="1">
        <v>1</v>
      </c>
      <c r="E7" s="9">
        <v>8</v>
      </c>
      <c r="F7" s="9">
        <v>8</v>
      </c>
      <c r="G7" s="9">
        <v>7</v>
      </c>
      <c r="H7" s="9">
        <v>5</v>
      </c>
      <c r="I7" s="1">
        <f>0.6*E7+0.25*F7+0.1*G7+0.05*H7</f>
        <v>7.75</v>
      </c>
      <c r="J7" s="166"/>
    </row>
    <row r="8" spans="1:17" x14ac:dyDescent="0.3">
      <c r="A8" s="155"/>
      <c r="B8" s="8"/>
      <c r="C8" s="1">
        <v>2</v>
      </c>
      <c r="D8" s="1">
        <v>1</v>
      </c>
      <c r="E8" s="9" t="s">
        <v>149</v>
      </c>
      <c r="F8" s="9" t="s">
        <v>149</v>
      </c>
      <c r="G8" s="9" t="s">
        <v>149</v>
      </c>
      <c r="H8" s="9" t="s">
        <v>149</v>
      </c>
      <c r="I8" s="1" t="e">
        <f>0.6*E8+0.25*F8+0.1*G8+0.05*H8</f>
        <v>#VALUE!</v>
      </c>
      <c r="J8" s="166"/>
    </row>
    <row r="9" spans="1:17" x14ac:dyDescent="0.3">
      <c r="A9" s="155"/>
      <c r="B9" s="8"/>
      <c r="C9" s="1">
        <v>2</v>
      </c>
      <c r="D9" s="1">
        <v>2</v>
      </c>
      <c r="E9" s="9" t="s">
        <v>149</v>
      </c>
      <c r="F9" s="9" t="s">
        <v>149</v>
      </c>
      <c r="G9" s="9" t="s">
        <v>149</v>
      </c>
      <c r="H9" s="9" t="s">
        <v>149</v>
      </c>
      <c r="I9" s="1" t="e">
        <f>0.6*E9+0.25*F9+0.1*G9+0.05*H9</f>
        <v>#VALUE!</v>
      </c>
      <c r="J9" s="166"/>
      <c r="O9" s="8"/>
    </row>
    <row r="10" spans="1:17" x14ac:dyDescent="0.3">
      <c r="A10" s="155">
        <v>45220</v>
      </c>
      <c r="B10" s="8">
        <v>4</v>
      </c>
      <c r="C10" s="1">
        <v>3</v>
      </c>
      <c r="D10" s="1">
        <v>1</v>
      </c>
      <c r="E10" s="9">
        <v>8</v>
      </c>
      <c r="F10" s="9">
        <v>9</v>
      </c>
      <c r="G10" s="9">
        <v>9</v>
      </c>
      <c r="H10" s="9">
        <v>5</v>
      </c>
      <c r="I10" s="1">
        <f t="shared" ref="I10:I27" si="0">0.6*E10+0.25*F10+0.1*G10+0.05*H10</f>
        <v>8.1999999999999993</v>
      </c>
      <c r="J10" s="166"/>
      <c r="O10" s="8"/>
    </row>
    <row r="11" spans="1:17" x14ac:dyDescent="0.3">
      <c r="A11" s="155">
        <v>45227</v>
      </c>
      <c r="B11" s="8">
        <v>4</v>
      </c>
      <c r="C11" s="1">
        <v>3</v>
      </c>
      <c r="D11" s="1">
        <v>2</v>
      </c>
      <c r="E11" s="9">
        <v>6</v>
      </c>
      <c r="F11" s="9">
        <v>9</v>
      </c>
      <c r="G11" s="9">
        <v>9</v>
      </c>
      <c r="H11" s="9">
        <v>10</v>
      </c>
      <c r="I11" s="1">
        <f t="shared" si="0"/>
        <v>7.25</v>
      </c>
      <c r="J11" s="166"/>
      <c r="O11" s="8"/>
    </row>
    <row r="12" spans="1:17" ht="12" customHeight="1" x14ac:dyDescent="0.3">
      <c r="A12" s="155">
        <v>45234</v>
      </c>
      <c r="B12" s="8">
        <v>3</v>
      </c>
      <c r="C12" s="1">
        <v>4</v>
      </c>
      <c r="D12" s="1">
        <v>1</v>
      </c>
      <c r="E12" s="9">
        <v>5</v>
      </c>
      <c r="F12" s="9">
        <v>6</v>
      </c>
      <c r="G12" s="9">
        <v>7</v>
      </c>
      <c r="H12" s="9">
        <v>7</v>
      </c>
      <c r="I12" s="1">
        <f t="shared" si="0"/>
        <v>5.55</v>
      </c>
      <c r="J12" s="166"/>
      <c r="O12" s="8"/>
    </row>
    <row r="13" spans="1:17" x14ac:dyDescent="0.3">
      <c r="A13" s="155">
        <v>45241</v>
      </c>
      <c r="B13" s="8">
        <v>3</v>
      </c>
      <c r="C13" s="1">
        <v>4</v>
      </c>
      <c r="D13" s="1">
        <v>2</v>
      </c>
      <c r="E13" s="9">
        <v>6</v>
      </c>
      <c r="F13" s="9">
        <v>6</v>
      </c>
      <c r="G13" s="9">
        <v>6</v>
      </c>
      <c r="H13" s="9">
        <v>10</v>
      </c>
      <c r="I13" s="1">
        <f t="shared" si="0"/>
        <v>6.1999999999999993</v>
      </c>
      <c r="J13" s="166"/>
      <c r="O13" s="8"/>
    </row>
    <row r="14" spans="1:17" x14ac:dyDescent="0.3">
      <c r="A14" s="155">
        <v>45248</v>
      </c>
      <c r="B14" s="8">
        <v>4</v>
      </c>
      <c r="C14" s="1">
        <v>5</v>
      </c>
      <c r="D14" s="1">
        <v>1</v>
      </c>
      <c r="E14" s="9">
        <v>6</v>
      </c>
      <c r="F14" s="9">
        <v>6</v>
      </c>
      <c r="G14" s="9">
        <v>8</v>
      </c>
      <c r="H14" s="9">
        <v>4</v>
      </c>
      <c r="I14" s="1">
        <f t="shared" si="0"/>
        <v>6.1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4</v>
      </c>
      <c r="C15" s="1">
        <v>5</v>
      </c>
      <c r="D15" s="1">
        <v>2</v>
      </c>
      <c r="E15" s="9">
        <v>5</v>
      </c>
      <c r="F15" s="9">
        <v>8</v>
      </c>
      <c r="G15" s="9">
        <v>7</v>
      </c>
      <c r="H15" s="9">
        <v>5</v>
      </c>
      <c r="I15" s="1">
        <f t="shared" si="0"/>
        <v>5.95</v>
      </c>
      <c r="J15" s="166"/>
    </row>
    <row r="16" spans="1:17" x14ac:dyDescent="0.3">
      <c r="A16" s="155">
        <v>45262</v>
      </c>
      <c r="B16" s="8">
        <v>3</v>
      </c>
      <c r="C16" s="1">
        <v>6</v>
      </c>
      <c r="D16" s="1">
        <v>1</v>
      </c>
      <c r="E16" s="9">
        <v>9</v>
      </c>
      <c r="F16" s="9">
        <v>8</v>
      </c>
      <c r="G16" s="9">
        <v>8</v>
      </c>
      <c r="H16" s="9">
        <v>10</v>
      </c>
      <c r="I16" s="1">
        <f t="shared" si="0"/>
        <v>8.6999999999999993</v>
      </c>
      <c r="J16" s="166"/>
    </row>
    <row r="17" spans="1:12" x14ac:dyDescent="0.3">
      <c r="A17" s="155">
        <v>45269</v>
      </c>
      <c r="B17" s="8">
        <v>3</v>
      </c>
      <c r="C17" s="1">
        <v>6</v>
      </c>
      <c r="D17" s="1">
        <v>2</v>
      </c>
      <c r="E17" s="9">
        <v>9</v>
      </c>
      <c r="F17" s="9">
        <v>8</v>
      </c>
      <c r="G17" s="9">
        <v>8</v>
      </c>
      <c r="H17" s="9">
        <v>10</v>
      </c>
      <c r="I17" s="1">
        <f t="shared" si="0"/>
        <v>8.6999999999999993</v>
      </c>
      <c r="J17" s="166"/>
    </row>
    <row r="18" spans="1:12" x14ac:dyDescent="0.3">
      <c r="A18" s="155">
        <v>45276</v>
      </c>
      <c r="B18" s="8">
        <v>3</v>
      </c>
      <c r="C18" s="1">
        <v>7</v>
      </c>
      <c r="D18" s="1">
        <v>1</v>
      </c>
      <c r="E18" s="9">
        <v>4</v>
      </c>
      <c r="F18" s="9">
        <v>8</v>
      </c>
      <c r="G18" s="9">
        <v>9</v>
      </c>
      <c r="H18" s="9">
        <v>5</v>
      </c>
      <c r="I18" s="1">
        <f t="shared" si="0"/>
        <v>5.5500000000000007</v>
      </c>
      <c r="J18" s="166"/>
    </row>
    <row r="19" spans="1:12" x14ac:dyDescent="0.3">
      <c r="A19" s="155">
        <v>45297</v>
      </c>
      <c r="B19" s="8">
        <v>4</v>
      </c>
      <c r="C19" s="1">
        <v>8</v>
      </c>
      <c r="D19" s="1">
        <v>1</v>
      </c>
      <c r="E19" s="9">
        <v>8</v>
      </c>
      <c r="F19" s="9">
        <v>8</v>
      </c>
      <c r="G19" s="9">
        <v>6</v>
      </c>
      <c r="H19" s="9">
        <v>5</v>
      </c>
      <c r="I19" s="1">
        <f t="shared" si="0"/>
        <v>7.65</v>
      </c>
      <c r="J19" s="166"/>
    </row>
    <row r="20" spans="1:12" x14ac:dyDescent="0.3">
      <c r="A20" s="155">
        <v>45304</v>
      </c>
      <c r="B20" s="8">
        <v>3</v>
      </c>
      <c r="C20" s="1">
        <v>9</v>
      </c>
      <c r="D20" s="1">
        <v>1</v>
      </c>
      <c r="E20" s="9">
        <v>6</v>
      </c>
      <c r="F20" s="9">
        <v>8</v>
      </c>
      <c r="G20" s="9">
        <v>6</v>
      </c>
      <c r="H20" s="9">
        <v>5</v>
      </c>
      <c r="I20" s="1">
        <f t="shared" si="0"/>
        <v>6.4499999999999993</v>
      </c>
      <c r="J20" s="166"/>
    </row>
    <row r="21" spans="1:12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2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2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2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2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2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2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2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2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2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2" x14ac:dyDescent="0.3">
      <c r="A31" s="2" t="s">
        <v>4</v>
      </c>
      <c r="C31" s="1"/>
      <c r="E31" s="4">
        <f>SUM(E7:E29)</f>
        <v>80</v>
      </c>
      <c r="F31" s="4">
        <f>SUM(F7:F29)</f>
        <v>92</v>
      </c>
      <c r="G31" s="4">
        <f>SUM(G7:G29)</f>
        <v>90</v>
      </c>
      <c r="H31" s="4">
        <f>SUM(H7:H29)</f>
        <v>81</v>
      </c>
      <c r="I31" s="7">
        <f>0.6*E31+0.25*F31+0.1*G31+0.05*H31</f>
        <v>84.05</v>
      </c>
      <c r="J31" s="7"/>
    </row>
    <row r="32" spans="1:12" x14ac:dyDescent="0.3">
      <c r="A32" s="2" t="s">
        <v>9</v>
      </c>
      <c r="B32" s="1">
        <f>COUNT(E7:E29)</f>
        <v>12</v>
      </c>
      <c r="C32" s="1"/>
      <c r="E32" s="4">
        <f>$B$32</f>
        <v>12</v>
      </c>
      <c r="F32" s="4">
        <f>$B$32</f>
        <v>12</v>
      </c>
      <c r="G32" s="4">
        <f>$B$32</f>
        <v>12</v>
      </c>
      <c r="H32" s="4">
        <f>$B$32</f>
        <v>12</v>
      </c>
      <c r="I32" s="4"/>
      <c r="J32" s="4"/>
      <c r="L32" s="156"/>
    </row>
    <row r="33" spans="1:10" x14ac:dyDescent="0.3">
      <c r="A33" s="2" t="s">
        <v>97</v>
      </c>
      <c r="C33" s="1"/>
      <c r="E33" s="4">
        <f>+E31/($B$32*10)*'[1]Summary All Grounds'!$G$5</f>
        <v>4</v>
      </c>
      <c r="F33" s="4">
        <f>+F31/($B$32*10)*'[1]Summary All Grounds'!$H$5</f>
        <v>1.9166666666666667</v>
      </c>
      <c r="G33" s="4">
        <f>+G31/($B$32*10)*'[1]Summary All Grounds'!$I$5</f>
        <v>0.75</v>
      </c>
      <c r="H33" s="4">
        <f>+H31/($B$32*10)*'[1]Summary All Grounds'!$J$5</f>
        <v>0.33750000000000002</v>
      </c>
      <c r="I33" s="4">
        <f>SUM(E33:H33)</f>
        <v>7.0041666666666673</v>
      </c>
      <c r="J33" s="4"/>
    </row>
    <row r="34" spans="1:10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0" x14ac:dyDescent="0.3">
      <c r="A35" s="1"/>
      <c r="B35" s="155"/>
      <c r="C35" s="1"/>
      <c r="I35" s="4">
        <f>+I31/B32</f>
        <v>7.0041666666666664</v>
      </c>
      <c r="J35" s="2" t="s">
        <v>115</v>
      </c>
    </row>
    <row r="36" spans="1:10" x14ac:dyDescent="0.3">
      <c r="A36" s="1"/>
      <c r="B36" s="155"/>
      <c r="C36" s="1"/>
      <c r="I36" s="4">
        <f>+I33-I35</f>
        <v>0</v>
      </c>
      <c r="J36" s="2" t="s">
        <v>116</v>
      </c>
    </row>
  </sheetData>
  <mergeCells count="1">
    <mergeCell ref="F2:G2"/>
  </mergeCells>
  <conditionalFormatting sqref="J8:J9">
    <cfRule type="duplicateValues" dxfId="7" priority="2" stopIfTrue="1"/>
  </conditionalFormatting>
  <conditionalFormatting sqref="J20">
    <cfRule type="duplicateValues" dxfId="6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Q38"/>
  <sheetViews>
    <sheetView zoomScaleNormal="100" workbookViewId="0">
      <pane ySplit="6" topLeftCell="A9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27</v>
      </c>
      <c r="C2" s="159"/>
      <c r="D2" s="159"/>
      <c r="E2" s="159"/>
      <c r="F2" s="211" t="s">
        <v>52</v>
      </c>
      <c r="G2" s="211"/>
      <c r="H2" s="160">
        <f>+I34</f>
        <v>4.6535714285714285</v>
      </c>
      <c r="I2" s="158"/>
      <c r="J2" s="160"/>
    </row>
    <row r="3" spans="1:17" x14ac:dyDescent="0.3">
      <c r="A3" s="158" t="s">
        <v>49</v>
      </c>
      <c r="B3" s="158" t="s">
        <v>117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128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4</v>
      </c>
      <c r="C7" s="1">
        <v>1</v>
      </c>
      <c r="D7" s="1">
        <v>1</v>
      </c>
      <c r="E7" s="9">
        <v>6</v>
      </c>
      <c r="F7" s="9">
        <v>5</v>
      </c>
      <c r="G7" s="9">
        <v>7</v>
      </c>
      <c r="H7" s="9">
        <v>5</v>
      </c>
      <c r="I7" s="1">
        <f>0.6*E7+0.25*F7+0.1*G7+0.05*H7</f>
        <v>5.8</v>
      </c>
      <c r="J7" s="166"/>
    </row>
    <row r="8" spans="1:17" x14ac:dyDescent="0.3">
      <c r="A8" s="155">
        <v>45206</v>
      </c>
      <c r="B8" s="8">
        <v>3</v>
      </c>
      <c r="C8" s="1">
        <v>2</v>
      </c>
      <c r="D8" s="1">
        <v>1</v>
      </c>
      <c r="E8" s="9">
        <v>4</v>
      </c>
      <c r="F8" s="9">
        <v>4</v>
      </c>
      <c r="G8" s="9">
        <v>5</v>
      </c>
      <c r="H8" s="9">
        <v>10</v>
      </c>
      <c r="I8" s="1">
        <f>0.6*E8+0.25*F8+0.1*G8+0.05*H8</f>
        <v>4.4000000000000004</v>
      </c>
      <c r="J8" s="166"/>
    </row>
    <row r="9" spans="1:17" x14ac:dyDescent="0.3">
      <c r="A9" s="155">
        <v>45213</v>
      </c>
      <c r="B9" s="8">
        <v>3</v>
      </c>
      <c r="C9" s="1">
        <v>2</v>
      </c>
      <c r="D9" s="1">
        <v>2</v>
      </c>
      <c r="E9" s="9">
        <v>4</v>
      </c>
      <c r="F9" s="9">
        <v>4</v>
      </c>
      <c r="G9" s="9">
        <v>5</v>
      </c>
      <c r="H9" s="9">
        <v>10</v>
      </c>
      <c r="I9" s="1">
        <f>0.6*E9+0.25*F9+0.1*G9+0.05*H9</f>
        <v>4.4000000000000004</v>
      </c>
      <c r="J9" s="166"/>
      <c r="O9" s="8"/>
    </row>
    <row r="10" spans="1:17" x14ac:dyDescent="0.3">
      <c r="A10" s="155">
        <v>45220</v>
      </c>
      <c r="B10" s="8">
        <v>3</v>
      </c>
      <c r="C10" s="1">
        <v>3</v>
      </c>
      <c r="D10" s="1">
        <v>1</v>
      </c>
      <c r="E10" s="9">
        <v>6</v>
      </c>
      <c r="F10" s="9">
        <v>6</v>
      </c>
      <c r="G10" s="9">
        <v>7</v>
      </c>
      <c r="H10" s="9">
        <v>10</v>
      </c>
      <c r="I10" s="1">
        <f t="shared" ref="I10:I30" si="0">0.6*E10+0.25*F10+0.1*G10+0.05*H10</f>
        <v>6.3</v>
      </c>
      <c r="J10" s="166"/>
      <c r="O10" s="8"/>
    </row>
    <row r="11" spans="1:17" x14ac:dyDescent="0.3">
      <c r="A11" s="155">
        <v>45227</v>
      </c>
      <c r="B11" s="8">
        <v>3</v>
      </c>
      <c r="C11" s="1">
        <v>3</v>
      </c>
      <c r="D11" s="1">
        <v>2</v>
      </c>
      <c r="E11" s="9">
        <v>0</v>
      </c>
      <c r="F11" s="9">
        <v>0</v>
      </c>
      <c r="G11" s="9">
        <v>0</v>
      </c>
      <c r="H11" s="9">
        <v>0</v>
      </c>
      <c r="I11" s="1">
        <f t="shared" si="0"/>
        <v>0</v>
      </c>
      <c r="J11" s="166" t="s">
        <v>147</v>
      </c>
      <c r="O11" s="8"/>
    </row>
    <row r="12" spans="1:17" ht="12" customHeight="1" x14ac:dyDescent="0.3">
      <c r="A12" s="155">
        <v>45234</v>
      </c>
      <c r="B12" s="8">
        <v>4</v>
      </c>
      <c r="C12" s="1">
        <v>4</v>
      </c>
      <c r="D12" s="1">
        <v>1</v>
      </c>
      <c r="E12" s="9">
        <v>5</v>
      </c>
      <c r="F12" s="9">
        <v>4</v>
      </c>
      <c r="G12" s="9">
        <v>5</v>
      </c>
      <c r="H12" s="9">
        <v>5</v>
      </c>
      <c r="I12" s="1">
        <f t="shared" si="0"/>
        <v>4.75</v>
      </c>
      <c r="J12" s="166"/>
      <c r="O12" s="8"/>
    </row>
    <row r="13" spans="1:17" x14ac:dyDescent="0.3">
      <c r="A13" s="155">
        <v>45241</v>
      </c>
      <c r="B13" s="8">
        <v>4</v>
      </c>
      <c r="C13" s="1">
        <v>4</v>
      </c>
      <c r="D13" s="1">
        <v>2</v>
      </c>
      <c r="E13" s="9">
        <v>6</v>
      </c>
      <c r="F13" s="9">
        <v>4</v>
      </c>
      <c r="G13" s="9">
        <v>5</v>
      </c>
      <c r="H13" s="9">
        <v>5</v>
      </c>
      <c r="I13" s="1">
        <f t="shared" si="0"/>
        <v>5.35</v>
      </c>
      <c r="J13" s="166"/>
      <c r="O13" s="8"/>
    </row>
    <row r="14" spans="1:17" x14ac:dyDescent="0.3">
      <c r="A14" s="155">
        <v>45248</v>
      </c>
      <c r="B14" s="8">
        <v>3</v>
      </c>
      <c r="C14" s="1">
        <v>5</v>
      </c>
      <c r="D14" s="1">
        <v>1</v>
      </c>
      <c r="E14" s="9">
        <v>8</v>
      </c>
      <c r="F14" s="9">
        <v>5</v>
      </c>
      <c r="G14" s="9">
        <v>5</v>
      </c>
      <c r="H14" s="9">
        <v>5</v>
      </c>
      <c r="I14" s="1">
        <f t="shared" si="0"/>
        <v>6.8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3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</row>
    <row r="16" spans="1:17" x14ac:dyDescent="0.3">
      <c r="A16" s="155">
        <v>45262</v>
      </c>
      <c r="B16" s="8">
        <v>4</v>
      </c>
      <c r="C16" s="1">
        <v>6</v>
      </c>
      <c r="D16" s="1">
        <v>1</v>
      </c>
      <c r="E16" s="9">
        <v>7</v>
      </c>
      <c r="F16" s="9">
        <v>7</v>
      </c>
      <c r="G16" s="9">
        <v>8</v>
      </c>
      <c r="H16" s="9">
        <v>5</v>
      </c>
      <c r="I16" s="1">
        <f t="shared" si="0"/>
        <v>7</v>
      </c>
      <c r="J16" s="166"/>
    </row>
    <row r="17" spans="1:10" x14ac:dyDescent="0.3">
      <c r="A17" s="155">
        <v>45269</v>
      </c>
      <c r="B17" s="8">
        <v>4</v>
      </c>
      <c r="C17" s="1">
        <v>6</v>
      </c>
      <c r="D17" s="1">
        <v>2</v>
      </c>
      <c r="E17" s="9">
        <v>6</v>
      </c>
      <c r="F17" s="9">
        <v>5</v>
      </c>
      <c r="G17" s="9">
        <v>8</v>
      </c>
      <c r="H17" s="9">
        <v>2</v>
      </c>
      <c r="I17" s="1">
        <f t="shared" si="0"/>
        <v>5.7499999999999991</v>
      </c>
      <c r="J17" s="166"/>
    </row>
    <row r="18" spans="1:10" x14ac:dyDescent="0.3">
      <c r="A18" s="155">
        <v>45276</v>
      </c>
      <c r="B18" s="8">
        <v>4</v>
      </c>
      <c r="C18" s="1">
        <v>7</v>
      </c>
      <c r="D18" s="1">
        <v>1</v>
      </c>
      <c r="E18" s="9">
        <v>3</v>
      </c>
      <c r="F18" s="9">
        <v>3</v>
      </c>
      <c r="G18" s="9">
        <v>3</v>
      </c>
      <c r="H18" s="9">
        <v>8</v>
      </c>
      <c r="I18" s="1">
        <f t="shared" si="0"/>
        <v>3.2499999999999996</v>
      </c>
      <c r="J18" s="166"/>
    </row>
    <row r="19" spans="1:10" x14ac:dyDescent="0.3">
      <c r="A19" s="155">
        <v>45297</v>
      </c>
      <c r="B19" s="8">
        <v>3</v>
      </c>
      <c r="C19" s="1">
        <v>8</v>
      </c>
      <c r="D19" s="1">
        <v>1</v>
      </c>
      <c r="E19" s="9">
        <v>5</v>
      </c>
      <c r="F19" s="9">
        <v>6</v>
      </c>
      <c r="G19" s="9">
        <v>6</v>
      </c>
      <c r="H19" s="9">
        <v>4</v>
      </c>
      <c r="I19" s="1">
        <f t="shared" si="0"/>
        <v>5.3</v>
      </c>
      <c r="J19" s="166"/>
    </row>
    <row r="20" spans="1:10" x14ac:dyDescent="0.3">
      <c r="A20" s="155">
        <v>45304</v>
      </c>
      <c r="B20" s="8">
        <v>4</v>
      </c>
      <c r="C20" s="1">
        <v>9</v>
      </c>
      <c r="D20" s="1">
        <v>1</v>
      </c>
      <c r="E20" s="9">
        <v>6</v>
      </c>
      <c r="F20" s="9">
        <v>6</v>
      </c>
      <c r="G20" s="9">
        <v>7</v>
      </c>
      <c r="H20" s="9">
        <v>5</v>
      </c>
      <c r="I20" s="1">
        <f t="shared" si="0"/>
        <v>6.05</v>
      </c>
      <c r="J20" s="166"/>
    </row>
    <row r="21" spans="1:10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>
        <v>5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11</v>
      </c>
      <c r="D24" s="1">
        <v>2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1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12</v>
      </c>
      <c r="D26" s="1">
        <v>2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1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>
        <v>13</v>
      </c>
      <c r="D28" s="1">
        <v>2</v>
      </c>
      <c r="E28" s="9"/>
      <c r="F28" s="9"/>
      <c r="G28" s="9"/>
      <c r="H28" s="9"/>
      <c r="I28" s="1">
        <f t="shared" si="0"/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 t="shared" si="0"/>
        <v>0</v>
      </c>
      <c r="J29" s="166"/>
    </row>
    <row r="30" spans="1:10" x14ac:dyDescent="0.3">
      <c r="A30" s="155"/>
      <c r="B30" s="8"/>
      <c r="C30" s="1"/>
      <c r="E30" s="9"/>
      <c r="F30" s="9"/>
      <c r="G30" s="9"/>
      <c r="H30" s="9"/>
      <c r="I30" s="1">
        <f t="shared" si="0"/>
        <v>0</v>
      </c>
      <c r="J30" s="166"/>
    </row>
    <row r="31" spans="1:10" x14ac:dyDescent="0.3">
      <c r="A31" s="1"/>
      <c r="B31" s="155"/>
      <c r="C31" s="2"/>
      <c r="D31" s="2"/>
      <c r="E31" s="4"/>
      <c r="F31" s="4"/>
      <c r="G31" s="4"/>
      <c r="H31" s="4"/>
      <c r="I31" s="4"/>
      <c r="J31" s="4"/>
    </row>
    <row r="32" spans="1:10" x14ac:dyDescent="0.3">
      <c r="A32" s="2" t="s">
        <v>4</v>
      </c>
      <c r="C32" s="1"/>
      <c r="E32" s="4">
        <f>SUM(E7:E30)</f>
        <v>66</v>
      </c>
      <c r="F32" s="4">
        <f>SUM(F7:F30)</f>
        <v>59</v>
      </c>
      <c r="G32" s="4">
        <f>SUM(G7:G30)</f>
        <v>71</v>
      </c>
      <c r="H32" s="4">
        <f>SUM(H7:H30)</f>
        <v>74</v>
      </c>
      <c r="I32" s="7">
        <f>0.6*E32+0.25*F32+0.1*G32+0.05*H32</f>
        <v>65.150000000000006</v>
      </c>
      <c r="J32" s="7"/>
    </row>
    <row r="33" spans="1:12" x14ac:dyDescent="0.3">
      <c r="A33" s="2" t="s">
        <v>9</v>
      </c>
      <c r="B33" s="1">
        <f>COUNT(E7:E30)</f>
        <v>14</v>
      </c>
      <c r="C33" s="1"/>
      <c r="E33" s="4">
        <f>$B$33</f>
        <v>14</v>
      </c>
      <c r="F33" s="4">
        <f>$B$33</f>
        <v>14</v>
      </c>
      <c r="G33" s="4">
        <f>$B$33</f>
        <v>14</v>
      </c>
      <c r="H33" s="4">
        <f>$B$33</f>
        <v>14</v>
      </c>
      <c r="I33" s="4"/>
      <c r="J33" s="4"/>
    </row>
    <row r="34" spans="1:12" x14ac:dyDescent="0.3">
      <c r="A34" s="2" t="s">
        <v>97</v>
      </c>
      <c r="C34" s="1"/>
      <c r="E34" s="4">
        <f>+E32/($B$33*10)*'[1]Summary All Grounds'!$G$5</f>
        <v>2.8285714285714283</v>
      </c>
      <c r="F34" s="4">
        <f>+F32/($B$33*10)*'[1]Summary All Grounds'!$H$5</f>
        <v>1.0535714285714286</v>
      </c>
      <c r="G34" s="4">
        <f>+G32/($B$33*10)*'[1]Summary All Grounds'!$I$5</f>
        <v>0.50714285714285712</v>
      </c>
      <c r="H34" s="4">
        <f>+H32/($B$33*10)*'[1]Summary All Grounds'!$J$5</f>
        <v>0.26428571428571429</v>
      </c>
      <c r="I34" s="4">
        <f>SUM(E34:H34)</f>
        <v>4.6535714285714285</v>
      </c>
      <c r="J34" s="4"/>
      <c r="L34" s="156"/>
    </row>
    <row r="35" spans="1:12" x14ac:dyDescent="0.3">
      <c r="A35" s="1"/>
      <c r="B35" s="155"/>
      <c r="C35" s="1"/>
      <c r="E35" s="4"/>
      <c r="F35" s="4"/>
      <c r="G35" s="4"/>
      <c r="H35" s="4"/>
      <c r="I35" s="4"/>
      <c r="J35" s="4"/>
    </row>
    <row r="36" spans="1:12" x14ac:dyDescent="0.3">
      <c r="A36" s="1"/>
      <c r="B36" s="155"/>
      <c r="C36" s="1"/>
      <c r="I36" s="4">
        <f>+I32/B33</f>
        <v>4.6535714285714294</v>
      </c>
      <c r="J36" s="2" t="s">
        <v>115</v>
      </c>
    </row>
    <row r="37" spans="1:12" x14ac:dyDescent="0.3">
      <c r="A37" s="1"/>
      <c r="B37" s="155"/>
      <c r="C37" s="1"/>
      <c r="I37" s="4">
        <f>+I34-I36</f>
        <v>0</v>
      </c>
      <c r="J37" s="2" t="s">
        <v>116</v>
      </c>
    </row>
    <row r="38" spans="1:12" x14ac:dyDescent="0.3">
      <c r="A38" s="1"/>
      <c r="B38" s="155"/>
      <c r="C38" s="1"/>
      <c r="I38" s="2"/>
      <c r="J38" s="2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4"/>
  </sheetPr>
  <dimension ref="A1:Q43"/>
  <sheetViews>
    <sheetView workbookViewId="0">
      <pane ySplit="6" topLeftCell="A7" activePane="bottomLeft" state="frozen"/>
      <selection activeCell="E40" sqref="E40"/>
      <selection pane="bottomLeft" activeCell="K20" sqref="K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23</v>
      </c>
      <c r="C2" s="159"/>
      <c r="D2" s="159"/>
      <c r="E2" s="159"/>
      <c r="F2" s="211" t="s">
        <v>52</v>
      </c>
      <c r="G2" s="211"/>
      <c r="H2" s="160">
        <f>+I33</f>
        <v>7.95</v>
      </c>
      <c r="I2" s="158"/>
      <c r="J2" s="160"/>
    </row>
    <row r="3" spans="1:17" x14ac:dyDescent="0.3">
      <c r="A3" s="158" t="s">
        <v>49</v>
      </c>
      <c r="B3" s="158" t="s">
        <v>122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4</v>
      </c>
      <c r="C7" s="1">
        <v>1</v>
      </c>
      <c r="D7" s="1">
        <v>1</v>
      </c>
      <c r="E7" s="9">
        <v>8</v>
      </c>
      <c r="F7" s="9">
        <v>9</v>
      </c>
      <c r="G7" s="9">
        <v>10</v>
      </c>
      <c r="H7" s="9">
        <v>5</v>
      </c>
      <c r="I7" s="1">
        <f>0.6*E7+0.25*F7+0.1*G7+0.05*H7</f>
        <v>8.3000000000000007</v>
      </c>
      <c r="J7" s="166"/>
    </row>
    <row r="8" spans="1:17" x14ac:dyDescent="0.3">
      <c r="A8" s="155">
        <v>45206</v>
      </c>
      <c r="B8" s="8">
        <v>4</v>
      </c>
      <c r="C8" s="1">
        <v>2</v>
      </c>
      <c r="D8" s="1">
        <v>1</v>
      </c>
      <c r="E8" s="9">
        <v>7</v>
      </c>
      <c r="F8" s="9">
        <v>8</v>
      </c>
      <c r="G8" s="9">
        <v>9</v>
      </c>
      <c r="H8" s="9">
        <v>5</v>
      </c>
      <c r="I8" s="1">
        <f>0.6*E8+0.25*F8+0.1*G8+0.05*H8</f>
        <v>7.3500000000000005</v>
      </c>
      <c r="J8" s="166"/>
    </row>
    <row r="9" spans="1:17" x14ac:dyDescent="0.3">
      <c r="A9" s="155">
        <v>45213</v>
      </c>
      <c r="B9" s="8">
        <v>4</v>
      </c>
      <c r="C9" s="1">
        <v>2</v>
      </c>
      <c r="D9" s="1">
        <v>2</v>
      </c>
      <c r="E9" s="9">
        <v>7</v>
      </c>
      <c r="F9" s="9">
        <v>8</v>
      </c>
      <c r="G9" s="9">
        <v>9</v>
      </c>
      <c r="H9" s="9">
        <v>5</v>
      </c>
      <c r="I9" s="1">
        <f>0.6*E9+0.25*F9+0.1*G9+0.05*H9</f>
        <v>7.3500000000000005</v>
      </c>
      <c r="J9" s="166"/>
      <c r="O9" s="8"/>
    </row>
    <row r="10" spans="1:17" x14ac:dyDescent="0.3">
      <c r="A10" s="155">
        <v>45220</v>
      </c>
      <c r="B10" s="8">
        <v>3</v>
      </c>
      <c r="C10" s="1">
        <v>3</v>
      </c>
      <c r="D10" s="1">
        <v>1</v>
      </c>
      <c r="E10" s="9">
        <v>9</v>
      </c>
      <c r="F10" s="9">
        <v>9</v>
      </c>
      <c r="G10" s="9">
        <v>10</v>
      </c>
      <c r="H10" s="9">
        <v>8</v>
      </c>
      <c r="I10" s="1">
        <f t="shared" ref="I10:I27" si="0">0.6*E10+0.25*F10+0.1*G10+0.05*H10</f>
        <v>9.0499999999999989</v>
      </c>
      <c r="J10" s="166"/>
      <c r="O10" s="8"/>
    </row>
    <row r="11" spans="1:17" x14ac:dyDescent="0.3">
      <c r="A11" s="155">
        <v>45227</v>
      </c>
      <c r="B11" s="8">
        <v>3</v>
      </c>
      <c r="C11" s="1">
        <v>3</v>
      </c>
      <c r="D11" s="1">
        <v>2</v>
      </c>
      <c r="E11" s="9">
        <v>9</v>
      </c>
      <c r="F11" s="9">
        <v>9</v>
      </c>
      <c r="G11" s="9">
        <v>10</v>
      </c>
      <c r="H11" s="9">
        <v>8</v>
      </c>
      <c r="I11" s="1">
        <f t="shared" si="0"/>
        <v>9.0499999999999989</v>
      </c>
      <c r="J11" s="166"/>
      <c r="O11" s="8"/>
    </row>
    <row r="12" spans="1:17" ht="12" customHeight="1" x14ac:dyDescent="0.3">
      <c r="A12" s="155">
        <v>45234</v>
      </c>
      <c r="B12" s="8">
        <v>4</v>
      </c>
      <c r="C12" s="1">
        <v>4</v>
      </c>
      <c r="D12" s="1">
        <v>1</v>
      </c>
      <c r="E12" s="9">
        <v>8</v>
      </c>
      <c r="F12" s="9">
        <v>8</v>
      </c>
      <c r="G12" s="9">
        <v>8</v>
      </c>
      <c r="H12" s="9">
        <v>5</v>
      </c>
      <c r="I12" s="1">
        <f t="shared" si="0"/>
        <v>7.85</v>
      </c>
      <c r="J12" s="166"/>
      <c r="O12" s="8"/>
    </row>
    <row r="13" spans="1:17" x14ac:dyDescent="0.3">
      <c r="A13" s="155">
        <v>45241</v>
      </c>
      <c r="B13" s="8">
        <v>4</v>
      </c>
      <c r="C13" s="1">
        <v>4</v>
      </c>
      <c r="D13" s="1">
        <v>2</v>
      </c>
      <c r="E13" s="9">
        <v>8</v>
      </c>
      <c r="F13" s="9">
        <v>8</v>
      </c>
      <c r="G13" s="9">
        <v>8</v>
      </c>
      <c r="H13" s="9">
        <v>5</v>
      </c>
      <c r="I13" s="1">
        <f t="shared" si="0"/>
        <v>7.85</v>
      </c>
      <c r="J13" s="166"/>
      <c r="O13" s="8"/>
    </row>
    <row r="14" spans="1:17" x14ac:dyDescent="0.3">
      <c r="A14" s="155">
        <v>45248</v>
      </c>
      <c r="B14" s="8">
        <v>4</v>
      </c>
      <c r="C14" s="1">
        <v>5</v>
      </c>
      <c r="D14" s="1">
        <v>1</v>
      </c>
      <c r="E14" s="9">
        <v>8</v>
      </c>
      <c r="F14" s="9">
        <v>7</v>
      </c>
      <c r="G14" s="9">
        <v>9</v>
      </c>
      <c r="H14" s="9">
        <v>5</v>
      </c>
      <c r="I14" s="1">
        <f t="shared" si="0"/>
        <v>7.7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4</v>
      </c>
      <c r="C15" s="1">
        <v>5</v>
      </c>
      <c r="D15" s="1">
        <v>2</v>
      </c>
      <c r="E15" s="9">
        <v>8</v>
      </c>
      <c r="F15" s="9">
        <v>8</v>
      </c>
      <c r="G15" s="9">
        <v>9</v>
      </c>
      <c r="H15" s="9">
        <v>5</v>
      </c>
      <c r="I15" s="1">
        <f t="shared" si="0"/>
        <v>7.95</v>
      </c>
      <c r="J15" s="166"/>
    </row>
    <row r="16" spans="1:17" x14ac:dyDescent="0.3">
      <c r="A16" s="155">
        <v>45262</v>
      </c>
      <c r="B16" s="8">
        <v>3</v>
      </c>
      <c r="C16" s="1">
        <v>6</v>
      </c>
      <c r="D16" s="1">
        <v>1</v>
      </c>
      <c r="E16" s="9">
        <v>7</v>
      </c>
      <c r="F16" s="9">
        <v>8</v>
      </c>
      <c r="G16" s="9">
        <v>9</v>
      </c>
      <c r="H16" s="9">
        <v>5</v>
      </c>
      <c r="I16" s="1">
        <f t="shared" si="0"/>
        <v>7.3500000000000005</v>
      </c>
      <c r="J16" s="166"/>
    </row>
    <row r="17" spans="1:10" x14ac:dyDescent="0.3">
      <c r="A17" s="155">
        <v>45269</v>
      </c>
      <c r="B17" s="8">
        <v>3</v>
      </c>
      <c r="C17" s="1">
        <v>6</v>
      </c>
      <c r="D17" s="1">
        <v>2</v>
      </c>
      <c r="E17" s="9">
        <v>7</v>
      </c>
      <c r="F17" s="9">
        <v>8</v>
      </c>
      <c r="G17" s="9">
        <v>9</v>
      </c>
      <c r="H17" s="9">
        <v>10</v>
      </c>
      <c r="I17" s="1">
        <f t="shared" si="0"/>
        <v>7.6000000000000005</v>
      </c>
      <c r="J17" s="166"/>
    </row>
    <row r="18" spans="1:10" x14ac:dyDescent="0.3">
      <c r="A18" s="155">
        <v>45276</v>
      </c>
      <c r="B18" s="8">
        <v>3</v>
      </c>
      <c r="C18" s="1">
        <v>7</v>
      </c>
      <c r="D18" s="1">
        <v>1</v>
      </c>
      <c r="E18" s="9">
        <v>9</v>
      </c>
      <c r="F18" s="9">
        <v>9</v>
      </c>
      <c r="G18" s="9">
        <v>9</v>
      </c>
      <c r="H18" s="9">
        <v>10</v>
      </c>
      <c r="I18" s="1">
        <f t="shared" si="0"/>
        <v>9.0499999999999989</v>
      </c>
      <c r="J18" s="166"/>
    </row>
    <row r="19" spans="1:10" x14ac:dyDescent="0.3">
      <c r="A19" s="155">
        <v>45297</v>
      </c>
      <c r="B19" s="8">
        <v>3</v>
      </c>
      <c r="C19" s="1">
        <v>8</v>
      </c>
      <c r="D19" s="1">
        <v>1</v>
      </c>
      <c r="E19" s="9">
        <v>7</v>
      </c>
      <c r="F19" s="9">
        <v>7</v>
      </c>
      <c r="G19" s="9">
        <v>8</v>
      </c>
      <c r="H19" s="9">
        <v>5</v>
      </c>
      <c r="I19" s="1">
        <f t="shared" si="0"/>
        <v>7</v>
      </c>
      <c r="J19" s="166"/>
    </row>
    <row r="20" spans="1:10" x14ac:dyDescent="0.3">
      <c r="A20" s="155">
        <v>45304</v>
      </c>
      <c r="B20" s="8">
        <v>4</v>
      </c>
      <c r="C20" s="1">
        <v>9</v>
      </c>
      <c r="D20" s="1">
        <v>1</v>
      </c>
      <c r="E20" s="9">
        <v>8</v>
      </c>
      <c r="F20" s="9">
        <v>8</v>
      </c>
      <c r="G20" s="9">
        <v>8</v>
      </c>
      <c r="H20" s="9">
        <v>5</v>
      </c>
      <c r="I20" s="1">
        <f t="shared" si="0"/>
        <v>7.85</v>
      </c>
      <c r="J20" s="166"/>
    </row>
    <row r="21" spans="1:10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0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0" x14ac:dyDescent="0.3">
      <c r="A31" s="2" t="s">
        <v>4</v>
      </c>
      <c r="C31" s="1"/>
      <c r="E31" s="4">
        <f>SUM(E7:E29)</f>
        <v>110</v>
      </c>
      <c r="F31" s="4">
        <f>SUM(F7:F29)</f>
        <v>114</v>
      </c>
      <c r="G31" s="4">
        <f>SUM(G7:G29)</f>
        <v>125</v>
      </c>
      <c r="H31" s="4">
        <f>SUM(H7:H29)</f>
        <v>86</v>
      </c>
      <c r="I31" s="7">
        <f>0.6*E31+0.25*F31+0.1*G31+0.05*H31</f>
        <v>111.3</v>
      </c>
      <c r="J31" s="7"/>
    </row>
    <row r="32" spans="1:10" x14ac:dyDescent="0.3">
      <c r="A32" s="2" t="s">
        <v>9</v>
      </c>
      <c r="B32" s="1">
        <f>COUNT(E7:E29)</f>
        <v>14</v>
      </c>
      <c r="C32" s="1"/>
      <c r="E32" s="4">
        <f>$B$32</f>
        <v>14</v>
      </c>
      <c r="F32" s="4">
        <f>$B$32</f>
        <v>14</v>
      </c>
      <c r="G32" s="4">
        <f>$B$32</f>
        <v>14</v>
      </c>
      <c r="H32" s="4">
        <f>$B$32</f>
        <v>14</v>
      </c>
      <c r="I32" s="4"/>
      <c r="J32" s="4"/>
    </row>
    <row r="33" spans="1:12" x14ac:dyDescent="0.3">
      <c r="A33" s="2" t="s">
        <v>97</v>
      </c>
      <c r="C33" s="1"/>
      <c r="E33" s="4">
        <f>+E31/($B$32*10)*'[1]Summary All Grounds'!$G$5</f>
        <v>4.7142857142857144</v>
      </c>
      <c r="F33" s="4">
        <f>+F31/($B$32*10)*'[1]Summary All Grounds'!$H$5</f>
        <v>2.0357142857142856</v>
      </c>
      <c r="G33" s="4">
        <f>+G31/($B$32*10)*'[1]Summary All Grounds'!$I$5</f>
        <v>0.8928571428571429</v>
      </c>
      <c r="H33" s="4">
        <f>+H31/($B$32*10)*'[1]Summary All Grounds'!$J$5</f>
        <v>0.30714285714285716</v>
      </c>
      <c r="I33" s="4">
        <f>SUM(E33:H33)</f>
        <v>7.95</v>
      </c>
      <c r="J33" s="4"/>
    </row>
    <row r="34" spans="1:12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2" x14ac:dyDescent="0.3">
      <c r="A35" s="1"/>
      <c r="B35" s="155"/>
      <c r="C35" s="1"/>
      <c r="I35" s="4">
        <f>+I31/B32</f>
        <v>7.95</v>
      </c>
      <c r="J35" s="2" t="s">
        <v>115</v>
      </c>
    </row>
    <row r="36" spans="1:12" x14ac:dyDescent="0.3">
      <c r="A36" s="1"/>
      <c r="B36" s="155"/>
      <c r="C36" s="1"/>
      <c r="I36" s="4">
        <f>+I33-I35</f>
        <v>0</v>
      </c>
      <c r="J36" s="2" t="s">
        <v>116</v>
      </c>
    </row>
    <row r="37" spans="1:12" x14ac:dyDescent="0.3">
      <c r="C37" s="1"/>
      <c r="E37" s="4"/>
      <c r="F37" s="4"/>
      <c r="G37" s="4"/>
      <c r="H37" s="4"/>
      <c r="I37" s="7"/>
      <c r="J37" s="7"/>
    </row>
    <row r="38" spans="1:12" x14ac:dyDescent="0.3">
      <c r="C38" s="1"/>
      <c r="E38" s="4"/>
      <c r="F38" s="4"/>
      <c r="G38" s="4"/>
      <c r="H38" s="4"/>
      <c r="I38" s="4"/>
      <c r="J38" s="4"/>
    </row>
    <row r="39" spans="1:12" x14ac:dyDescent="0.3">
      <c r="C39" s="1"/>
      <c r="E39" s="4"/>
      <c r="F39" s="4"/>
      <c r="G39" s="4"/>
      <c r="H39" s="4"/>
      <c r="I39" s="4"/>
      <c r="J39" s="4"/>
      <c r="L39" s="156"/>
    </row>
    <row r="40" spans="1:12" x14ac:dyDescent="0.3">
      <c r="A40" s="1"/>
      <c r="B40" s="155"/>
      <c r="C40" s="1"/>
      <c r="E40" s="4"/>
      <c r="F40" s="4"/>
      <c r="G40" s="4"/>
      <c r="H40" s="4"/>
      <c r="I40" s="4"/>
      <c r="J40" s="4"/>
    </row>
    <row r="41" spans="1:12" x14ac:dyDescent="0.3">
      <c r="A41" s="1"/>
      <c r="B41" s="155"/>
      <c r="C41" s="1"/>
      <c r="I41" s="4"/>
      <c r="J41" s="2"/>
    </row>
    <row r="42" spans="1:12" x14ac:dyDescent="0.3">
      <c r="A42" s="1"/>
      <c r="B42" s="155"/>
      <c r="C42" s="1"/>
      <c r="I42" s="4"/>
      <c r="J42" s="2"/>
    </row>
    <row r="43" spans="1:12" x14ac:dyDescent="0.3">
      <c r="A43" s="1"/>
      <c r="B43" s="155"/>
      <c r="C43" s="1"/>
      <c r="I43" s="2"/>
      <c r="J43" s="2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">
    <tabColor indexed="44"/>
  </sheetPr>
  <dimension ref="A1:Q46"/>
  <sheetViews>
    <sheetView workbookViewId="0">
      <pane ySplit="6" topLeftCell="A13" activePane="bottomLeft" state="frozen"/>
      <selection activeCell="E40" sqref="E40"/>
      <selection pane="bottomLeft" activeCell="M26" sqref="M26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27</v>
      </c>
      <c r="C2" s="119"/>
      <c r="D2" s="119"/>
      <c r="E2" s="119"/>
      <c r="F2" s="212" t="s">
        <v>52</v>
      </c>
      <c r="G2" s="212"/>
      <c r="H2" s="139">
        <f>+I37</f>
        <v>6.47</v>
      </c>
      <c r="I2" s="115"/>
      <c r="J2" s="139"/>
    </row>
    <row r="3" spans="1:17" x14ac:dyDescent="0.3">
      <c r="A3" s="115" t="s">
        <v>49</v>
      </c>
      <c r="B3" s="115" t="s">
        <v>59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2</v>
      </c>
      <c r="C7" s="1">
        <v>1</v>
      </c>
      <c r="D7" s="1">
        <v>1</v>
      </c>
      <c r="E7" s="9">
        <v>8</v>
      </c>
      <c r="F7" s="9">
        <v>8</v>
      </c>
      <c r="G7" s="9">
        <v>9</v>
      </c>
      <c r="H7" s="9">
        <v>5</v>
      </c>
      <c r="I7" s="1">
        <f>0.6*E7+0.25*F7+0.1*G7+0.05*H7</f>
        <v>7.95</v>
      </c>
      <c r="J7" s="166"/>
    </row>
    <row r="8" spans="1:17" x14ac:dyDescent="0.3">
      <c r="A8" s="155">
        <v>45206</v>
      </c>
      <c r="B8" s="8">
        <v>1</v>
      </c>
      <c r="C8" s="1">
        <v>2</v>
      </c>
      <c r="D8" s="1">
        <v>1</v>
      </c>
      <c r="E8" s="9">
        <v>8</v>
      </c>
      <c r="F8" s="9">
        <v>8</v>
      </c>
      <c r="G8" s="9">
        <v>7</v>
      </c>
      <c r="H8" s="9">
        <v>4</v>
      </c>
      <c r="I8" s="1">
        <f>0.6*E8+0.25*F8+0.1*G8+0.05*H8</f>
        <v>7.7</v>
      </c>
      <c r="J8" s="166"/>
    </row>
    <row r="9" spans="1:17" x14ac:dyDescent="0.3">
      <c r="A9" s="155">
        <v>45213</v>
      </c>
      <c r="B9" s="8">
        <v>1</v>
      </c>
      <c r="C9" s="1">
        <v>2</v>
      </c>
      <c r="D9" s="1">
        <v>2</v>
      </c>
      <c r="E9" s="9">
        <v>8</v>
      </c>
      <c r="F9" s="9">
        <v>8</v>
      </c>
      <c r="G9" s="9">
        <v>7</v>
      </c>
      <c r="H9" s="9">
        <v>4</v>
      </c>
      <c r="I9" s="1">
        <f>0.6*E9+0.25*F9+0.1*G9+0.05*H9</f>
        <v>7.7</v>
      </c>
      <c r="J9" s="166"/>
      <c r="O9" s="8"/>
    </row>
    <row r="10" spans="1:17" x14ac:dyDescent="0.3">
      <c r="A10" s="155">
        <v>45220</v>
      </c>
      <c r="B10" s="8">
        <v>1</v>
      </c>
      <c r="C10" s="1">
        <v>3</v>
      </c>
      <c r="D10" s="1">
        <v>1</v>
      </c>
      <c r="E10" s="9">
        <v>8</v>
      </c>
      <c r="F10" s="9">
        <v>7</v>
      </c>
      <c r="G10" s="9">
        <v>6</v>
      </c>
      <c r="H10" s="9">
        <v>5</v>
      </c>
      <c r="I10" s="1">
        <f t="shared" ref="I10:I29" si="0">0.6*E10+0.25*F10+0.1*G10+0.05*H10</f>
        <v>7.4</v>
      </c>
      <c r="J10" s="166"/>
      <c r="O10" s="8"/>
    </row>
    <row r="11" spans="1:17" x14ac:dyDescent="0.3">
      <c r="A11" s="155">
        <v>45227</v>
      </c>
      <c r="B11" s="8">
        <v>1</v>
      </c>
      <c r="C11" s="1">
        <v>3</v>
      </c>
      <c r="D11" s="1">
        <v>2</v>
      </c>
      <c r="E11" s="9">
        <v>7</v>
      </c>
      <c r="F11" s="9">
        <v>7</v>
      </c>
      <c r="G11" s="9">
        <v>6</v>
      </c>
      <c r="H11" s="9">
        <v>5</v>
      </c>
      <c r="I11" s="1">
        <f t="shared" si="0"/>
        <v>6.8000000000000007</v>
      </c>
      <c r="J11" s="166"/>
      <c r="O11" s="8"/>
    </row>
    <row r="12" spans="1:17" ht="12" customHeight="1" x14ac:dyDescent="0.3">
      <c r="A12" s="155">
        <v>45234</v>
      </c>
      <c r="B12" s="8">
        <v>2</v>
      </c>
      <c r="C12" s="1">
        <v>4</v>
      </c>
      <c r="D12" s="1">
        <v>1</v>
      </c>
      <c r="E12" s="9">
        <v>7</v>
      </c>
      <c r="F12" s="9">
        <v>7</v>
      </c>
      <c r="G12" s="9">
        <v>7</v>
      </c>
      <c r="H12" s="9">
        <v>10</v>
      </c>
      <c r="I12" s="1">
        <f t="shared" si="0"/>
        <v>7.15</v>
      </c>
      <c r="J12" s="166"/>
      <c r="O12" s="8"/>
    </row>
    <row r="13" spans="1:17" x14ac:dyDescent="0.3">
      <c r="A13" s="155">
        <v>45241</v>
      </c>
      <c r="B13" s="8">
        <v>2</v>
      </c>
      <c r="C13" s="1">
        <v>4</v>
      </c>
      <c r="D13" s="1">
        <v>2</v>
      </c>
      <c r="E13" s="9">
        <v>6</v>
      </c>
      <c r="F13" s="9">
        <v>1</v>
      </c>
      <c r="G13" s="9">
        <v>7</v>
      </c>
      <c r="H13" s="9">
        <v>10</v>
      </c>
      <c r="I13" s="1">
        <f t="shared" si="0"/>
        <v>5.05</v>
      </c>
      <c r="J13" s="166"/>
      <c r="O13" s="8"/>
    </row>
    <row r="14" spans="1:17" x14ac:dyDescent="0.3">
      <c r="A14" s="155">
        <v>45248</v>
      </c>
      <c r="B14" s="8">
        <v>1</v>
      </c>
      <c r="C14" s="1">
        <v>5</v>
      </c>
      <c r="D14" s="1">
        <v>1</v>
      </c>
      <c r="E14" s="9">
        <v>6</v>
      </c>
      <c r="F14" s="9">
        <v>5</v>
      </c>
      <c r="G14" s="9">
        <v>8</v>
      </c>
      <c r="H14" s="9">
        <v>5</v>
      </c>
      <c r="I14" s="1">
        <f t="shared" si="0"/>
        <v>5.8999999999999995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1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</row>
    <row r="16" spans="1:17" x14ac:dyDescent="0.3">
      <c r="A16" s="155">
        <v>45256</v>
      </c>
      <c r="B16" s="8" t="s">
        <v>152</v>
      </c>
      <c r="C16" s="1">
        <v>3</v>
      </c>
      <c r="D16" s="1">
        <v>1</v>
      </c>
      <c r="E16" s="9">
        <v>6</v>
      </c>
      <c r="F16" s="9">
        <v>5</v>
      </c>
      <c r="G16" s="9">
        <v>8</v>
      </c>
      <c r="H16" s="9">
        <v>5</v>
      </c>
      <c r="I16" s="1">
        <f t="shared" si="0"/>
        <v>5.8999999999999995</v>
      </c>
      <c r="J16" s="166"/>
    </row>
    <row r="17" spans="1:10" x14ac:dyDescent="0.3">
      <c r="A17" s="155">
        <v>45262</v>
      </c>
      <c r="B17" s="8">
        <v>2</v>
      </c>
      <c r="C17" s="1">
        <v>6</v>
      </c>
      <c r="D17" s="1">
        <v>1</v>
      </c>
      <c r="E17" s="9">
        <v>8</v>
      </c>
      <c r="F17" s="9">
        <v>9</v>
      </c>
      <c r="G17" s="9">
        <v>7</v>
      </c>
      <c r="H17" s="9">
        <v>5</v>
      </c>
      <c r="I17" s="1">
        <f t="shared" si="0"/>
        <v>8</v>
      </c>
      <c r="J17" s="166"/>
    </row>
    <row r="18" spans="1:10" x14ac:dyDescent="0.3">
      <c r="A18" s="155">
        <v>45269</v>
      </c>
      <c r="B18" s="8">
        <v>2</v>
      </c>
      <c r="C18" s="1">
        <v>6</v>
      </c>
      <c r="D18" s="1">
        <v>2</v>
      </c>
      <c r="E18" s="9">
        <v>7</v>
      </c>
      <c r="F18" s="9">
        <v>8</v>
      </c>
      <c r="G18" s="9">
        <v>7</v>
      </c>
      <c r="H18" s="9">
        <v>5</v>
      </c>
      <c r="I18" s="1">
        <f t="shared" si="0"/>
        <v>7.15</v>
      </c>
      <c r="J18" s="166"/>
    </row>
    <row r="19" spans="1:10" x14ac:dyDescent="0.3">
      <c r="A19" s="155">
        <v>45276</v>
      </c>
      <c r="B19" s="8">
        <v>2</v>
      </c>
      <c r="C19" s="1">
        <v>7</v>
      </c>
      <c r="D19" s="1">
        <v>1</v>
      </c>
      <c r="E19" s="9">
        <v>6</v>
      </c>
      <c r="F19" s="9">
        <v>6</v>
      </c>
      <c r="G19" s="9">
        <v>8</v>
      </c>
      <c r="H19" s="9">
        <v>10</v>
      </c>
      <c r="I19" s="1">
        <f t="shared" si="0"/>
        <v>6.3999999999999995</v>
      </c>
      <c r="J19" s="166"/>
    </row>
    <row r="20" spans="1:10" x14ac:dyDescent="0.3">
      <c r="A20" s="155">
        <v>45297</v>
      </c>
      <c r="B20" s="8">
        <v>1</v>
      </c>
      <c r="C20" s="1">
        <v>8</v>
      </c>
      <c r="D20" s="1">
        <v>1</v>
      </c>
      <c r="E20" s="9">
        <v>7</v>
      </c>
      <c r="F20" s="9">
        <v>7</v>
      </c>
      <c r="G20" s="9">
        <v>6</v>
      </c>
      <c r="H20" s="9">
        <v>10</v>
      </c>
      <c r="I20" s="1">
        <f t="shared" si="0"/>
        <v>7.0500000000000007</v>
      </c>
      <c r="J20" s="166"/>
    </row>
    <row r="21" spans="1:10" x14ac:dyDescent="0.3">
      <c r="A21" s="155">
        <v>45304</v>
      </c>
      <c r="B21" s="8"/>
      <c r="C21" s="1">
        <v>9</v>
      </c>
      <c r="D21" s="1">
        <v>1</v>
      </c>
      <c r="E21" s="9" t="s">
        <v>149</v>
      </c>
      <c r="F21" s="9" t="s">
        <v>149</v>
      </c>
      <c r="G21" s="9" t="s">
        <v>149</v>
      </c>
      <c r="H21" s="9" t="s">
        <v>149</v>
      </c>
      <c r="I21" s="1" t="e">
        <f t="shared" si="0"/>
        <v>#VALUE!</v>
      </c>
      <c r="J21" s="166"/>
    </row>
    <row r="22" spans="1:10" x14ac:dyDescent="0.3">
      <c r="A22" s="155">
        <v>45305</v>
      </c>
      <c r="B22" s="8" t="s">
        <v>152</v>
      </c>
      <c r="C22" s="1">
        <v>5</v>
      </c>
      <c r="D22" s="1">
        <v>1</v>
      </c>
      <c r="E22" s="9">
        <v>6</v>
      </c>
      <c r="F22" s="9">
        <v>8</v>
      </c>
      <c r="G22" s="9">
        <v>8</v>
      </c>
      <c r="H22" s="9">
        <v>10</v>
      </c>
      <c r="I22" s="1">
        <f t="shared" si="0"/>
        <v>6.8999999999999995</v>
      </c>
      <c r="J22" s="166"/>
    </row>
    <row r="23" spans="1:10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11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11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12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12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>
        <v>13</v>
      </c>
      <c r="D28" s="1">
        <v>1</v>
      </c>
      <c r="E28" s="9"/>
      <c r="F28" s="9"/>
      <c r="G28" s="9"/>
      <c r="H28" s="9"/>
      <c r="I28" s="1">
        <f t="shared" si="0"/>
        <v>0</v>
      </c>
      <c r="J28" s="166"/>
    </row>
    <row r="29" spans="1:10" x14ac:dyDescent="0.3">
      <c r="A29" s="155"/>
      <c r="B29" s="8"/>
      <c r="C29" s="1">
        <v>13</v>
      </c>
      <c r="D29" s="1">
        <v>2</v>
      </c>
      <c r="E29" s="9"/>
      <c r="F29" s="9"/>
      <c r="G29" s="9"/>
      <c r="H29" s="9"/>
      <c r="I29" s="1">
        <f t="shared" si="0"/>
        <v>0</v>
      </c>
      <c r="J29" s="166"/>
    </row>
    <row r="30" spans="1:10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166"/>
    </row>
    <row r="31" spans="1:10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0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4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7"/>
    </row>
    <row r="34" spans="1:12" x14ac:dyDescent="0.3">
      <c r="A34" s="1"/>
      <c r="B34" s="155"/>
      <c r="C34" s="2"/>
      <c r="D34" s="2"/>
      <c r="E34" s="4"/>
      <c r="F34" s="4"/>
      <c r="G34" s="4"/>
      <c r="H34" s="4"/>
      <c r="I34" s="4"/>
      <c r="J34" s="4"/>
    </row>
    <row r="35" spans="1:12" x14ac:dyDescent="0.3">
      <c r="A35" s="2" t="s">
        <v>4</v>
      </c>
      <c r="C35" s="1"/>
      <c r="E35" s="4">
        <f>SUM(E7:E33)</f>
        <v>98</v>
      </c>
      <c r="F35" s="4">
        <f>SUM(F7:F33)</f>
        <v>94</v>
      </c>
      <c r="G35" s="4">
        <f>SUM(G7:G33)</f>
        <v>101</v>
      </c>
      <c r="H35" s="4">
        <f>SUM(H7:H33)</f>
        <v>93</v>
      </c>
      <c r="I35" s="7">
        <f>0.6*E35+0.25*F35+0.1*G35+0.05*H35</f>
        <v>97.050000000000011</v>
      </c>
      <c r="J35" s="4"/>
    </row>
    <row r="36" spans="1:12" x14ac:dyDescent="0.3">
      <c r="A36" s="2" t="s">
        <v>9</v>
      </c>
      <c r="B36" s="1">
        <f>COUNT(E7:E33)</f>
        <v>15</v>
      </c>
      <c r="C36" s="1"/>
      <c r="E36" s="4">
        <f>$B$36</f>
        <v>15</v>
      </c>
      <c r="F36" s="4">
        <f>$B$36</f>
        <v>15</v>
      </c>
      <c r="G36" s="4">
        <f>$B$36</f>
        <v>15</v>
      </c>
      <c r="H36" s="4">
        <f>$B$36</f>
        <v>15</v>
      </c>
      <c r="I36" s="4"/>
      <c r="J36" s="4"/>
    </row>
    <row r="37" spans="1:12" x14ac:dyDescent="0.3">
      <c r="A37" s="2" t="s">
        <v>97</v>
      </c>
      <c r="C37" s="1"/>
      <c r="E37" s="4">
        <f>+E35/($B$36*10)*'[1]Summary All Grounds'!$G$5</f>
        <v>3.92</v>
      </c>
      <c r="F37" s="4">
        <f>+F35/($B$36*10)*'[1]Summary All Grounds'!$H$5</f>
        <v>1.5666666666666669</v>
      </c>
      <c r="G37" s="4">
        <f>+G35/($B$36*10)*'[1]Summary All Grounds'!$I$5</f>
        <v>0.67333333333333334</v>
      </c>
      <c r="H37" s="4">
        <f>+H35/($B$36*10)*'[1]Summary All Grounds'!$J$5</f>
        <v>0.31</v>
      </c>
      <c r="I37" s="4">
        <f>SUM(E37:H37)</f>
        <v>6.47</v>
      </c>
      <c r="J37" s="2" t="s">
        <v>115</v>
      </c>
    </row>
    <row r="38" spans="1:12" x14ac:dyDescent="0.3">
      <c r="A38" s="1"/>
      <c r="B38" s="155"/>
      <c r="C38" s="1"/>
      <c r="E38" s="4"/>
      <c r="F38" s="4"/>
      <c r="G38" s="4"/>
      <c r="H38" s="4"/>
      <c r="I38" s="4"/>
      <c r="J38" s="2" t="s">
        <v>116</v>
      </c>
    </row>
    <row r="39" spans="1:12" x14ac:dyDescent="0.3">
      <c r="A39" s="1"/>
      <c r="B39" s="155"/>
      <c r="C39" s="1"/>
      <c r="I39" s="4">
        <f>+I35/B36</f>
        <v>6.4700000000000006</v>
      </c>
      <c r="J39" s="4"/>
    </row>
    <row r="40" spans="1:12" x14ac:dyDescent="0.3">
      <c r="A40" s="1"/>
      <c r="B40" s="155"/>
      <c r="C40" s="1"/>
      <c r="I40" s="4">
        <f>+I37-I39</f>
        <v>0</v>
      </c>
      <c r="J40" s="4"/>
      <c r="L40" s="156"/>
    </row>
    <row r="41" spans="1:12" x14ac:dyDescent="0.3">
      <c r="C41" s="1"/>
      <c r="E41" s="4"/>
      <c r="F41" s="4"/>
      <c r="G41" s="4"/>
      <c r="H41" s="4"/>
      <c r="I41" s="4"/>
      <c r="J41" s="4"/>
    </row>
    <row r="42" spans="1:12" x14ac:dyDescent="0.3">
      <c r="C42" s="1"/>
      <c r="E42" s="4"/>
      <c r="F42" s="4"/>
      <c r="G42" s="4"/>
      <c r="H42" s="4"/>
      <c r="I42" s="4"/>
      <c r="J42" s="2"/>
    </row>
    <row r="43" spans="1:12" x14ac:dyDescent="0.3">
      <c r="A43" s="1"/>
      <c r="B43" s="155"/>
      <c r="C43" s="1"/>
      <c r="E43" s="4"/>
      <c r="F43" s="4"/>
      <c r="G43" s="4"/>
      <c r="H43" s="4"/>
      <c r="I43" s="4"/>
      <c r="J43" s="2"/>
    </row>
    <row r="44" spans="1:12" x14ac:dyDescent="0.3">
      <c r="A44" s="1"/>
      <c r="B44" s="155"/>
      <c r="C44" s="1"/>
      <c r="I44" s="4"/>
      <c r="J44" s="2"/>
    </row>
    <row r="45" spans="1:12" x14ac:dyDescent="0.3">
      <c r="A45" s="1"/>
      <c r="B45" s="155"/>
      <c r="C45" s="1"/>
      <c r="I45" s="4"/>
    </row>
    <row r="46" spans="1:12" x14ac:dyDescent="0.3">
      <c r="A46" s="1"/>
      <c r="B46" s="155"/>
      <c r="C46" s="1"/>
      <c r="I46" s="2"/>
    </row>
  </sheetData>
  <mergeCells count="1">
    <mergeCell ref="F2:G2"/>
  </mergeCells>
  <phoneticPr fontId="0" type="noConversion"/>
  <pageMargins left="0.74803149606299213" right="0.4" top="0.39" bottom="0.22" header="0.28999999999999998" footer="0.2"/>
  <pageSetup paperSize="9" scale="9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4"/>
  </sheetPr>
  <dimension ref="A1:Q36"/>
  <sheetViews>
    <sheetView workbookViewId="0">
      <pane ySplit="6" topLeftCell="A7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25</v>
      </c>
      <c r="C2" s="159"/>
      <c r="D2" s="159"/>
      <c r="E2" s="159"/>
      <c r="F2" s="211" t="s">
        <v>52</v>
      </c>
      <c r="G2" s="211"/>
      <c r="H2" s="160">
        <f>+I33</f>
        <v>6.5107142857142861</v>
      </c>
      <c r="I2" s="158"/>
      <c r="J2" s="160"/>
    </row>
    <row r="3" spans="1:17" x14ac:dyDescent="0.3">
      <c r="A3" s="158" t="s">
        <v>49</v>
      </c>
      <c r="B3" s="158" t="s">
        <v>123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4</v>
      </c>
      <c r="C7" s="1">
        <v>1</v>
      </c>
      <c r="D7" s="1">
        <v>1</v>
      </c>
      <c r="E7" s="9">
        <v>8</v>
      </c>
      <c r="F7" s="9">
        <v>8</v>
      </c>
      <c r="G7" s="9">
        <v>8</v>
      </c>
      <c r="H7" s="9">
        <v>10</v>
      </c>
      <c r="I7" s="1">
        <f>0.6*E7+0.25*F7+0.1*G7+0.05*H7</f>
        <v>8.1</v>
      </c>
      <c r="J7" s="166"/>
    </row>
    <row r="8" spans="1:17" x14ac:dyDescent="0.3">
      <c r="A8" s="155">
        <v>45206</v>
      </c>
      <c r="B8" s="8">
        <v>3</v>
      </c>
      <c r="C8" s="1">
        <v>2</v>
      </c>
      <c r="D8" s="1">
        <v>1</v>
      </c>
      <c r="E8" s="9">
        <v>7</v>
      </c>
      <c r="F8" s="9">
        <v>8</v>
      </c>
      <c r="G8" s="9">
        <v>8</v>
      </c>
      <c r="H8" s="9">
        <v>10</v>
      </c>
      <c r="I8" s="1">
        <f>0.6*E8+0.25*F8+0.1*G8+0.05*H8</f>
        <v>7.5</v>
      </c>
      <c r="J8" s="166"/>
    </row>
    <row r="9" spans="1:17" x14ac:dyDescent="0.3">
      <c r="A9" s="155">
        <v>45213</v>
      </c>
      <c r="B9" s="8">
        <v>3</v>
      </c>
      <c r="C9" s="1">
        <v>2</v>
      </c>
      <c r="D9" s="1">
        <v>2</v>
      </c>
      <c r="E9" s="9">
        <v>7</v>
      </c>
      <c r="F9" s="9">
        <v>8</v>
      </c>
      <c r="G9" s="9">
        <v>8</v>
      </c>
      <c r="H9" s="9">
        <v>10</v>
      </c>
      <c r="I9" s="1">
        <f>0.6*E9+0.25*F9+0.1*G9+0.05*H9</f>
        <v>7.5</v>
      </c>
      <c r="J9" s="166"/>
      <c r="O9" s="8"/>
    </row>
    <row r="10" spans="1:17" x14ac:dyDescent="0.3">
      <c r="A10" s="155">
        <v>45220</v>
      </c>
      <c r="B10" s="8">
        <v>3</v>
      </c>
      <c r="C10" s="1">
        <v>3</v>
      </c>
      <c r="D10" s="1">
        <v>1</v>
      </c>
      <c r="E10" s="9">
        <v>7</v>
      </c>
      <c r="F10" s="9">
        <v>7</v>
      </c>
      <c r="G10" s="9">
        <v>6</v>
      </c>
      <c r="H10" s="9">
        <v>10</v>
      </c>
      <c r="I10" s="1">
        <f t="shared" ref="I10:I27" si="0">0.6*E10+0.25*F10+0.1*G10+0.05*H10</f>
        <v>7.0500000000000007</v>
      </c>
      <c r="J10" s="166"/>
      <c r="O10" s="8"/>
    </row>
    <row r="11" spans="1:17" x14ac:dyDescent="0.3">
      <c r="A11" s="155">
        <v>45227</v>
      </c>
      <c r="B11" s="8">
        <v>3</v>
      </c>
      <c r="C11" s="1">
        <v>3</v>
      </c>
      <c r="D11" s="1">
        <v>2</v>
      </c>
      <c r="E11" s="9">
        <v>7</v>
      </c>
      <c r="F11" s="9">
        <v>7</v>
      </c>
      <c r="G11" s="9">
        <v>7</v>
      </c>
      <c r="H11" s="9">
        <v>10</v>
      </c>
      <c r="I11" s="1">
        <f t="shared" si="0"/>
        <v>7.15</v>
      </c>
      <c r="J11" s="166"/>
      <c r="O11" s="8"/>
    </row>
    <row r="12" spans="1:17" ht="12" customHeight="1" x14ac:dyDescent="0.3">
      <c r="A12" s="155">
        <v>45234</v>
      </c>
      <c r="B12" s="8">
        <v>4</v>
      </c>
      <c r="C12" s="1">
        <v>4</v>
      </c>
      <c r="D12" s="1">
        <v>1</v>
      </c>
      <c r="E12" s="9">
        <v>0</v>
      </c>
      <c r="F12" s="9">
        <v>0</v>
      </c>
      <c r="G12" s="9">
        <v>0</v>
      </c>
      <c r="H12" s="9">
        <v>0</v>
      </c>
      <c r="I12" s="1">
        <f t="shared" si="0"/>
        <v>0</v>
      </c>
      <c r="J12" s="166" t="s">
        <v>147</v>
      </c>
      <c r="O12" s="8"/>
    </row>
    <row r="13" spans="1:17" x14ac:dyDescent="0.3">
      <c r="A13" s="155">
        <v>45241</v>
      </c>
      <c r="B13" s="8">
        <v>4</v>
      </c>
      <c r="C13" s="1">
        <v>4</v>
      </c>
      <c r="D13" s="1">
        <v>2</v>
      </c>
      <c r="E13" s="9">
        <v>6</v>
      </c>
      <c r="F13" s="9">
        <v>9</v>
      </c>
      <c r="G13" s="9">
        <v>8</v>
      </c>
      <c r="H13" s="9">
        <v>10</v>
      </c>
      <c r="I13" s="1">
        <f t="shared" si="0"/>
        <v>7.1499999999999995</v>
      </c>
      <c r="J13" s="166"/>
      <c r="O13" s="8"/>
    </row>
    <row r="14" spans="1:17" x14ac:dyDescent="0.3">
      <c r="A14" s="155">
        <v>45248</v>
      </c>
      <c r="B14" s="8">
        <v>3</v>
      </c>
      <c r="C14" s="1">
        <v>5</v>
      </c>
      <c r="D14" s="1">
        <v>1</v>
      </c>
      <c r="E14" s="9">
        <v>7</v>
      </c>
      <c r="F14" s="9">
        <v>7</v>
      </c>
      <c r="G14" s="9">
        <v>8</v>
      </c>
      <c r="H14" s="9">
        <v>10</v>
      </c>
      <c r="I14" s="1">
        <f t="shared" si="0"/>
        <v>7.25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3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</row>
    <row r="16" spans="1:17" x14ac:dyDescent="0.3">
      <c r="A16" s="155">
        <v>45262</v>
      </c>
      <c r="B16" s="8">
        <v>4</v>
      </c>
      <c r="C16" s="1">
        <v>6</v>
      </c>
      <c r="D16" s="1">
        <v>1</v>
      </c>
      <c r="E16" s="9">
        <v>8</v>
      </c>
      <c r="F16" s="9">
        <v>10</v>
      </c>
      <c r="G16" s="9">
        <v>10</v>
      </c>
      <c r="H16" s="9">
        <v>10</v>
      </c>
      <c r="I16" s="1">
        <f t="shared" si="0"/>
        <v>8.8000000000000007</v>
      </c>
      <c r="J16" s="166"/>
    </row>
    <row r="17" spans="1:12" x14ac:dyDescent="0.3">
      <c r="A17" s="155">
        <v>45269</v>
      </c>
      <c r="B17" s="8">
        <v>4</v>
      </c>
      <c r="C17" s="1">
        <v>6</v>
      </c>
      <c r="D17" s="1">
        <v>2</v>
      </c>
      <c r="E17" s="9">
        <v>8</v>
      </c>
      <c r="F17" s="9">
        <v>10</v>
      </c>
      <c r="G17" s="9">
        <v>10</v>
      </c>
      <c r="H17" s="9">
        <v>5</v>
      </c>
      <c r="I17" s="1">
        <f t="shared" si="0"/>
        <v>8.5500000000000007</v>
      </c>
      <c r="J17" s="166"/>
    </row>
    <row r="18" spans="1:12" x14ac:dyDescent="0.3">
      <c r="A18" s="155">
        <v>45276</v>
      </c>
      <c r="B18" s="8">
        <v>3</v>
      </c>
      <c r="C18" s="1">
        <v>7</v>
      </c>
      <c r="D18" s="1">
        <v>1</v>
      </c>
      <c r="E18" s="9">
        <v>8</v>
      </c>
      <c r="F18" s="9">
        <v>8</v>
      </c>
      <c r="G18" s="9">
        <v>7</v>
      </c>
      <c r="H18" s="9">
        <v>8</v>
      </c>
      <c r="I18" s="1">
        <f t="shared" si="0"/>
        <v>7.9</v>
      </c>
      <c r="J18" s="166"/>
    </row>
    <row r="19" spans="1:12" x14ac:dyDescent="0.3">
      <c r="A19" s="155">
        <v>45297</v>
      </c>
      <c r="B19" s="8">
        <v>3</v>
      </c>
      <c r="C19" s="1">
        <v>8</v>
      </c>
      <c r="D19" s="1">
        <v>1</v>
      </c>
      <c r="E19" s="9">
        <v>8</v>
      </c>
      <c r="F19" s="9">
        <v>7</v>
      </c>
      <c r="G19" s="9">
        <v>7</v>
      </c>
      <c r="H19" s="9">
        <v>10</v>
      </c>
      <c r="I19" s="1">
        <f t="shared" si="0"/>
        <v>7.75</v>
      </c>
      <c r="J19" s="166"/>
    </row>
    <row r="20" spans="1:12" x14ac:dyDescent="0.3">
      <c r="A20" s="155">
        <v>45304</v>
      </c>
      <c r="B20" s="8">
        <v>2</v>
      </c>
      <c r="C20" s="1">
        <v>9</v>
      </c>
      <c r="D20" s="1">
        <v>1</v>
      </c>
      <c r="E20" s="9">
        <v>6</v>
      </c>
      <c r="F20" s="9">
        <v>7</v>
      </c>
      <c r="G20" s="9">
        <v>6</v>
      </c>
      <c r="H20" s="9">
        <v>10</v>
      </c>
      <c r="I20" s="1">
        <f t="shared" si="0"/>
        <v>6.4499999999999993</v>
      </c>
      <c r="J20" s="166"/>
    </row>
    <row r="21" spans="1:12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2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2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2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2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2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2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2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2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2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2" x14ac:dyDescent="0.3">
      <c r="A31" s="2" t="s">
        <v>4</v>
      </c>
      <c r="C31" s="1"/>
      <c r="E31" s="4">
        <f>SUM(E7:E29)</f>
        <v>87</v>
      </c>
      <c r="F31" s="4">
        <f>SUM(F7:F29)</f>
        <v>96</v>
      </c>
      <c r="G31" s="4">
        <f>SUM(G7:G29)</f>
        <v>93</v>
      </c>
      <c r="H31" s="4">
        <f>SUM(H7:H29)</f>
        <v>113</v>
      </c>
      <c r="I31" s="7">
        <f>0.6*E31+0.25*F31+0.1*G31+0.05*H31</f>
        <v>91.149999999999991</v>
      </c>
      <c r="J31" s="7"/>
    </row>
    <row r="32" spans="1:12" x14ac:dyDescent="0.3">
      <c r="A32" s="2" t="s">
        <v>9</v>
      </c>
      <c r="B32" s="1">
        <f>COUNT(E7:E29)</f>
        <v>14</v>
      </c>
      <c r="C32" s="1"/>
      <c r="E32" s="4">
        <f>$B$32</f>
        <v>14</v>
      </c>
      <c r="F32" s="4">
        <f>$B$32</f>
        <v>14</v>
      </c>
      <c r="G32" s="4">
        <f>$B$32</f>
        <v>14</v>
      </c>
      <c r="H32" s="4">
        <f>$B$32</f>
        <v>14</v>
      </c>
      <c r="I32" s="4"/>
      <c r="J32" s="4"/>
      <c r="L32" s="156"/>
    </row>
    <row r="33" spans="1:10" x14ac:dyDescent="0.3">
      <c r="A33" s="2" t="s">
        <v>97</v>
      </c>
      <c r="C33" s="1"/>
      <c r="E33" s="4">
        <f>+E31/($B$32*10)*'[1]Summary All Grounds'!$G$5</f>
        <v>3.7285714285714286</v>
      </c>
      <c r="F33" s="4">
        <f>+F31/($B$32*10)*'[1]Summary All Grounds'!$H$5</f>
        <v>1.7142857142857144</v>
      </c>
      <c r="G33" s="4">
        <f>+G31/($B$32*10)*'[1]Summary All Grounds'!$I$5</f>
        <v>0.66428571428571426</v>
      </c>
      <c r="H33" s="4">
        <f>+H31/($B$32*10)*'[1]Summary All Grounds'!$J$5</f>
        <v>0.40357142857142858</v>
      </c>
      <c r="I33" s="4">
        <f>SUM(E33:H33)</f>
        <v>6.5107142857142861</v>
      </c>
      <c r="J33" s="4"/>
    </row>
    <row r="34" spans="1:10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0" x14ac:dyDescent="0.3">
      <c r="A35" s="1"/>
      <c r="B35" s="155"/>
      <c r="C35" s="1"/>
      <c r="I35" s="4">
        <f>+I31/B32</f>
        <v>6.5107142857142852</v>
      </c>
      <c r="J35" s="2" t="s">
        <v>115</v>
      </c>
    </row>
    <row r="36" spans="1:10" x14ac:dyDescent="0.3">
      <c r="A36" s="1"/>
      <c r="B36" s="155"/>
      <c r="C36" s="1"/>
      <c r="I36" s="4">
        <f>+I33-I35</f>
        <v>0</v>
      </c>
      <c r="J36" s="2" t="s">
        <v>116</v>
      </c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4"/>
  </sheetPr>
  <dimension ref="A1:Q36"/>
  <sheetViews>
    <sheetView workbookViewId="0">
      <selection activeCell="J11" sqref="J11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19</v>
      </c>
      <c r="C2" s="159"/>
      <c r="D2" s="159"/>
      <c r="E2" s="159"/>
      <c r="F2" s="211" t="s">
        <v>52</v>
      </c>
      <c r="G2" s="211"/>
      <c r="H2" s="160">
        <f>+I33</f>
        <v>7.2499999999999991</v>
      </c>
      <c r="I2" s="158"/>
      <c r="J2" s="160"/>
    </row>
    <row r="3" spans="1:17" x14ac:dyDescent="0.3">
      <c r="A3" s="158" t="s">
        <v>49</v>
      </c>
      <c r="B3" s="158" t="s">
        <v>148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/>
      <c r="B7" s="8"/>
      <c r="C7" s="1">
        <v>1</v>
      </c>
      <c r="D7" s="1">
        <v>1</v>
      </c>
      <c r="E7" s="9" t="s">
        <v>151</v>
      </c>
      <c r="F7" s="9" t="s">
        <v>151</v>
      </c>
      <c r="G7" s="9" t="s">
        <v>151</v>
      </c>
      <c r="H7" s="9" t="s">
        <v>151</v>
      </c>
      <c r="I7" s="1" t="e">
        <f>0.6*E7+0.25*F7+0.1*G7+0.05*H7</f>
        <v>#VALUE!</v>
      </c>
      <c r="J7" s="166"/>
    </row>
    <row r="8" spans="1:17" x14ac:dyDescent="0.3">
      <c r="A8" s="155"/>
      <c r="B8" s="8"/>
      <c r="C8" s="1">
        <v>2</v>
      </c>
      <c r="D8" s="1">
        <v>1</v>
      </c>
      <c r="E8" s="9" t="s">
        <v>151</v>
      </c>
      <c r="F8" s="9" t="s">
        <v>151</v>
      </c>
      <c r="G8" s="9" t="s">
        <v>151</v>
      </c>
      <c r="H8" s="9" t="s">
        <v>151</v>
      </c>
      <c r="I8" s="1" t="e">
        <f>0.6*E8+0.25*F8+0.1*G8+0.05*H8</f>
        <v>#VALUE!</v>
      </c>
      <c r="J8" s="166"/>
    </row>
    <row r="9" spans="1:17" x14ac:dyDescent="0.3">
      <c r="A9" s="155"/>
      <c r="B9" s="8"/>
      <c r="C9" s="1">
        <v>2</v>
      </c>
      <c r="D9" s="1">
        <v>2</v>
      </c>
      <c r="E9" s="9" t="s">
        <v>151</v>
      </c>
      <c r="F9" s="9" t="s">
        <v>151</v>
      </c>
      <c r="G9" s="9" t="s">
        <v>151</v>
      </c>
      <c r="H9" s="9" t="s">
        <v>151</v>
      </c>
      <c r="I9" s="1" t="e">
        <f>0.6*E9+0.25*F9+0.1*G9+0.05*H9</f>
        <v>#VALUE!</v>
      </c>
      <c r="J9" s="166"/>
      <c r="O9" s="8"/>
    </row>
    <row r="10" spans="1:17" x14ac:dyDescent="0.3">
      <c r="A10" s="155">
        <v>45220</v>
      </c>
      <c r="B10" s="8">
        <v>4</v>
      </c>
      <c r="C10" s="1">
        <v>3</v>
      </c>
      <c r="D10" s="1">
        <v>1</v>
      </c>
      <c r="E10" s="9">
        <v>7</v>
      </c>
      <c r="F10" s="9">
        <v>7</v>
      </c>
      <c r="G10" s="9">
        <v>8</v>
      </c>
      <c r="H10" s="9">
        <v>10</v>
      </c>
      <c r="I10" s="1">
        <f t="shared" ref="I10:I27" si="0">0.6*E10+0.25*F10+0.1*G10+0.05*H10</f>
        <v>7.25</v>
      </c>
      <c r="J10" s="166"/>
      <c r="O10" s="8"/>
    </row>
    <row r="11" spans="1:17" x14ac:dyDescent="0.3">
      <c r="A11" s="155">
        <v>45227</v>
      </c>
      <c r="B11" s="8">
        <v>4</v>
      </c>
      <c r="C11" s="1">
        <v>3</v>
      </c>
      <c r="D11" s="1">
        <v>2</v>
      </c>
      <c r="E11" s="9">
        <v>7</v>
      </c>
      <c r="F11" s="9">
        <v>7</v>
      </c>
      <c r="G11" s="9">
        <v>8</v>
      </c>
      <c r="H11" s="9">
        <v>10</v>
      </c>
      <c r="I11" s="1">
        <f t="shared" si="0"/>
        <v>7.25</v>
      </c>
      <c r="J11" s="166"/>
      <c r="O11" s="8"/>
    </row>
    <row r="12" spans="1:17" ht="12" customHeight="1" x14ac:dyDescent="0.3">
      <c r="A12" s="155"/>
      <c r="B12" s="8"/>
      <c r="C12" s="1">
        <v>4</v>
      </c>
      <c r="D12" s="1">
        <v>1</v>
      </c>
      <c r="E12" s="9"/>
      <c r="F12" s="9"/>
      <c r="G12" s="9"/>
      <c r="H12" s="9"/>
      <c r="I12" s="1">
        <f t="shared" si="0"/>
        <v>0</v>
      </c>
      <c r="J12" s="166"/>
      <c r="O12" s="8"/>
    </row>
    <row r="13" spans="1:17" x14ac:dyDescent="0.3">
      <c r="A13" s="155"/>
      <c r="B13" s="8"/>
      <c r="C13" s="1">
        <v>4</v>
      </c>
      <c r="D13" s="1">
        <v>2</v>
      </c>
      <c r="E13" s="9"/>
      <c r="F13" s="9"/>
      <c r="G13" s="9"/>
      <c r="H13" s="9"/>
      <c r="I13" s="1">
        <f t="shared" si="0"/>
        <v>0</v>
      </c>
      <c r="J13" s="166"/>
      <c r="O13" s="8"/>
    </row>
    <row r="14" spans="1:17" x14ac:dyDescent="0.3">
      <c r="A14" s="155"/>
      <c r="B14" s="8"/>
      <c r="C14" s="1">
        <v>5</v>
      </c>
      <c r="D14" s="1">
        <v>1</v>
      </c>
      <c r="E14" s="9"/>
      <c r="F14" s="9"/>
      <c r="G14" s="9"/>
      <c r="H14" s="9"/>
      <c r="I14" s="1">
        <f t="shared" si="0"/>
        <v>0</v>
      </c>
      <c r="J14" s="166"/>
      <c r="N14" s="155"/>
      <c r="O14" s="8"/>
      <c r="P14" s="1"/>
      <c r="Q14" s="1"/>
    </row>
    <row r="15" spans="1:17" x14ac:dyDescent="0.3">
      <c r="A15" s="155"/>
      <c r="B15" s="8"/>
      <c r="C15" s="1">
        <v>5</v>
      </c>
      <c r="D15" s="1">
        <v>2</v>
      </c>
      <c r="E15" s="9"/>
      <c r="F15" s="9"/>
      <c r="G15" s="9"/>
      <c r="H15" s="9"/>
      <c r="I15" s="1">
        <f t="shared" si="0"/>
        <v>0</v>
      </c>
      <c r="J15" s="166"/>
    </row>
    <row r="16" spans="1:17" x14ac:dyDescent="0.3">
      <c r="A16" s="155"/>
      <c r="B16" s="8"/>
      <c r="C16" s="1">
        <v>6</v>
      </c>
      <c r="D16" s="1">
        <v>1</v>
      </c>
      <c r="E16" s="9"/>
      <c r="F16" s="9"/>
      <c r="G16" s="9"/>
      <c r="H16" s="9"/>
      <c r="I16" s="1">
        <f t="shared" si="0"/>
        <v>0</v>
      </c>
      <c r="J16" s="166"/>
    </row>
    <row r="17" spans="1:12" x14ac:dyDescent="0.3">
      <c r="A17" s="155"/>
      <c r="B17" s="8"/>
      <c r="C17" s="1">
        <v>6</v>
      </c>
      <c r="D17" s="1">
        <v>2</v>
      </c>
      <c r="E17" s="9"/>
      <c r="F17" s="9"/>
      <c r="G17" s="9"/>
      <c r="H17" s="9"/>
      <c r="I17" s="1">
        <f t="shared" si="0"/>
        <v>0</v>
      </c>
      <c r="J17" s="166"/>
    </row>
    <row r="18" spans="1:12" x14ac:dyDescent="0.3">
      <c r="A18" s="155"/>
      <c r="B18" s="8"/>
      <c r="C18" s="1">
        <v>7</v>
      </c>
      <c r="D18" s="1">
        <v>1</v>
      </c>
      <c r="E18" s="9"/>
      <c r="F18" s="9"/>
      <c r="G18" s="9"/>
      <c r="H18" s="9"/>
      <c r="I18" s="1">
        <f t="shared" si="0"/>
        <v>0</v>
      </c>
      <c r="J18" s="166"/>
    </row>
    <row r="19" spans="1:12" x14ac:dyDescent="0.3">
      <c r="A19" s="155"/>
      <c r="B19" s="8"/>
      <c r="C19" s="1">
        <v>8</v>
      </c>
      <c r="D19" s="1">
        <v>1</v>
      </c>
      <c r="E19" s="9"/>
      <c r="F19" s="9"/>
      <c r="G19" s="9"/>
      <c r="H19" s="9"/>
      <c r="I19" s="1">
        <f t="shared" si="0"/>
        <v>0</v>
      </c>
      <c r="J19" s="166"/>
    </row>
    <row r="20" spans="1:12" x14ac:dyDescent="0.3">
      <c r="A20" s="155"/>
      <c r="B20" s="8"/>
      <c r="C20" s="1">
        <v>9</v>
      </c>
      <c r="D20" s="1">
        <v>1</v>
      </c>
      <c r="E20" s="9"/>
      <c r="F20" s="9"/>
      <c r="G20" s="9"/>
      <c r="H20" s="9"/>
      <c r="I20" s="1">
        <f t="shared" si="0"/>
        <v>0</v>
      </c>
      <c r="J20" s="166"/>
    </row>
    <row r="21" spans="1:12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2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2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2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2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2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2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2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2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2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2" x14ac:dyDescent="0.3">
      <c r="A31" s="2" t="s">
        <v>4</v>
      </c>
      <c r="C31" s="1"/>
      <c r="E31" s="4">
        <f>SUM(E7:E29)</f>
        <v>14</v>
      </c>
      <c r="F31" s="4">
        <f>SUM(F7:F29)</f>
        <v>14</v>
      </c>
      <c r="G31" s="4">
        <f>SUM(G7:G29)</f>
        <v>16</v>
      </c>
      <c r="H31" s="4">
        <f>SUM(H7:H29)</f>
        <v>20</v>
      </c>
      <c r="I31" s="7">
        <f>0.6*E31+0.25*F31+0.1*G31+0.05*H31</f>
        <v>14.5</v>
      </c>
      <c r="J31" s="7"/>
    </row>
    <row r="32" spans="1:12" x14ac:dyDescent="0.3">
      <c r="A32" s="2" t="s">
        <v>9</v>
      </c>
      <c r="B32" s="1">
        <f>COUNT(E7:E29)</f>
        <v>2</v>
      </c>
      <c r="C32" s="1"/>
      <c r="E32" s="4">
        <f>$B$32</f>
        <v>2</v>
      </c>
      <c r="F32" s="4">
        <f>$B$32</f>
        <v>2</v>
      </c>
      <c r="G32" s="4">
        <f>$B$32</f>
        <v>2</v>
      </c>
      <c r="H32" s="4">
        <f>$B$32</f>
        <v>2</v>
      </c>
      <c r="I32" s="4"/>
      <c r="J32" s="4"/>
      <c r="L32" s="156"/>
    </row>
    <row r="33" spans="1:10" x14ac:dyDescent="0.3">
      <c r="A33" s="2" t="s">
        <v>97</v>
      </c>
      <c r="C33" s="1"/>
      <c r="E33" s="4">
        <f>+E31/($B$32*10)*'[1]Summary All Grounds'!$G$5</f>
        <v>4.1999999999999993</v>
      </c>
      <c r="F33" s="4">
        <f>+F31/($B$32*10)*'[1]Summary All Grounds'!$H$5</f>
        <v>1.75</v>
      </c>
      <c r="G33" s="4">
        <f>+G31/($B$32*10)*'[1]Summary All Grounds'!$I$5</f>
        <v>0.8</v>
      </c>
      <c r="H33" s="4">
        <f>+H31/($B$32*10)*'[1]Summary All Grounds'!$J$5</f>
        <v>0.5</v>
      </c>
      <c r="I33" s="4">
        <f>SUM(E33:H33)</f>
        <v>7.2499999999999991</v>
      </c>
      <c r="J33" s="4"/>
    </row>
    <row r="34" spans="1:10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0" x14ac:dyDescent="0.3">
      <c r="A35" s="1"/>
      <c r="B35" s="155"/>
      <c r="C35" s="1"/>
      <c r="I35" s="4">
        <f>+I31/B32</f>
        <v>7.25</v>
      </c>
      <c r="J35" s="2" t="s">
        <v>115</v>
      </c>
    </row>
    <row r="36" spans="1:10" x14ac:dyDescent="0.3">
      <c r="A36" s="1"/>
      <c r="B36" s="155"/>
      <c r="C36" s="1"/>
      <c r="I36" s="4">
        <f>+I33-I35</f>
        <v>0</v>
      </c>
      <c r="J36" s="2" t="s">
        <v>116</v>
      </c>
    </row>
  </sheetData>
  <mergeCells count="1">
    <mergeCell ref="F2:G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4"/>
  </sheetPr>
  <dimension ref="A1:U55"/>
  <sheetViews>
    <sheetView zoomScaleNormal="100" workbookViewId="0">
      <pane ySplit="6" topLeftCell="A7" activePane="bottomLeft" state="frozen"/>
      <selection activeCell="E40" sqref="E40"/>
      <selection pane="bottomLeft" activeCell="J22" sqref="J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21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21" x14ac:dyDescent="0.3">
      <c r="A2" s="115" t="s">
        <v>48</v>
      </c>
      <c r="B2" s="115" t="s">
        <v>22</v>
      </c>
      <c r="C2" s="119"/>
      <c r="D2" s="119"/>
      <c r="E2" s="119"/>
      <c r="F2" s="212" t="s">
        <v>52</v>
      </c>
      <c r="G2" s="212"/>
      <c r="H2" s="139">
        <f>+I40</f>
        <v>6.2468750000000002</v>
      </c>
      <c r="I2" s="115"/>
      <c r="J2" s="139"/>
    </row>
    <row r="3" spans="1:21" x14ac:dyDescent="0.3">
      <c r="A3" s="115" t="s">
        <v>49</v>
      </c>
      <c r="B3" s="115" t="s">
        <v>72</v>
      </c>
      <c r="C3" s="119"/>
      <c r="D3" s="119"/>
      <c r="E3" s="119"/>
      <c r="F3" s="119"/>
      <c r="G3" s="119"/>
      <c r="H3" s="119"/>
      <c r="I3" s="119"/>
      <c r="J3" s="119"/>
    </row>
    <row r="4" spans="1:21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21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21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21" x14ac:dyDescent="0.3">
      <c r="A7" s="155">
        <v>45199</v>
      </c>
      <c r="B7" s="8">
        <v>2</v>
      </c>
      <c r="C7" s="1">
        <v>1</v>
      </c>
      <c r="D7" s="1">
        <v>1</v>
      </c>
      <c r="E7" s="9">
        <v>8</v>
      </c>
      <c r="F7" s="9">
        <v>8</v>
      </c>
      <c r="G7" s="9">
        <v>7</v>
      </c>
      <c r="H7" s="9">
        <v>5</v>
      </c>
      <c r="I7" s="1">
        <f>0.6*E7+0.25*F7+0.1*G7+0.05*H7</f>
        <v>7.75</v>
      </c>
      <c r="J7" s="166"/>
      <c r="U7" s="9"/>
    </row>
    <row r="8" spans="1:21" x14ac:dyDescent="0.3">
      <c r="A8" s="155">
        <v>45206</v>
      </c>
      <c r="B8" s="8">
        <v>2</v>
      </c>
      <c r="C8" s="1">
        <v>2</v>
      </c>
      <c r="D8" s="1">
        <v>1</v>
      </c>
      <c r="E8" s="9">
        <v>7</v>
      </c>
      <c r="F8" s="9">
        <v>6</v>
      </c>
      <c r="G8" s="9">
        <v>5</v>
      </c>
      <c r="H8" s="9">
        <v>4</v>
      </c>
      <c r="I8" s="1">
        <f>0.6*E8+0.25*F8+0.1*G8+0.05*H8</f>
        <v>6.4</v>
      </c>
      <c r="J8" s="166"/>
      <c r="U8" s="9"/>
    </row>
    <row r="9" spans="1:21" x14ac:dyDescent="0.3">
      <c r="A9" s="155">
        <v>45213</v>
      </c>
      <c r="B9" s="8">
        <v>2</v>
      </c>
      <c r="C9" s="1">
        <v>2</v>
      </c>
      <c r="D9" s="1">
        <v>2</v>
      </c>
      <c r="E9" s="9">
        <v>7</v>
      </c>
      <c r="F9" s="9">
        <v>6</v>
      </c>
      <c r="G9" s="9">
        <v>5</v>
      </c>
      <c r="H9" s="9">
        <v>4</v>
      </c>
      <c r="I9" s="1">
        <f>0.6*E9+0.25*F9+0.1*G9+0.05*H9</f>
        <v>6.4</v>
      </c>
      <c r="J9" s="166"/>
      <c r="O9" s="8"/>
      <c r="U9" s="9"/>
    </row>
    <row r="10" spans="1:21" x14ac:dyDescent="0.3">
      <c r="A10" s="155">
        <v>45220</v>
      </c>
      <c r="B10" s="8">
        <v>1</v>
      </c>
      <c r="C10" s="1">
        <v>3</v>
      </c>
      <c r="D10" s="1">
        <v>1</v>
      </c>
      <c r="E10" s="9">
        <v>7</v>
      </c>
      <c r="F10" s="9">
        <v>8</v>
      </c>
      <c r="G10" s="9">
        <v>6</v>
      </c>
      <c r="H10" s="9">
        <v>5</v>
      </c>
      <c r="I10" s="1">
        <f t="shared" ref="I10:I30" si="0">0.6*E10+0.25*F10+0.1*G10+0.05*H10</f>
        <v>7.0500000000000007</v>
      </c>
      <c r="J10" s="166"/>
      <c r="O10" s="8"/>
      <c r="U10" s="9"/>
    </row>
    <row r="11" spans="1:21" x14ac:dyDescent="0.3">
      <c r="A11" s="155">
        <v>45227</v>
      </c>
      <c r="B11" s="8">
        <v>1</v>
      </c>
      <c r="C11" s="1">
        <v>3</v>
      </c>
      <c r="D11" s="1">
        <v>2</v>
      </c>
      <c r="E11" s="9">
        <v>6</v>
      </c>
      <c r="F11" s="9">
        <v>5</v>
      </c>
      <c r="G11" s="9">
        <v>6</v>
      </c>
      <c r="H11" s="9">
        <v>5</v>
      </c>
      <c r="I11" s="1">
        <f t="shared" si="0"/>
        <v>5.6999999999999993</v>
      </c>
      <c r="J11" s="166"/>
      <c r="O11" s="8"/>
      <c r="U11" s="9"/>
    </row>
    <row r="12" spans="1:21" ht="12" customHeight="1" x14ac:dyDescent="0.3">
      <c r="A12" s="155">
        <v>45234</v>
      </c>
      <c r="B12" s="8">
        <v>2</v>
      </c>
      <c r="C12" s="1">
        <v>4</v>
      </c>
      <c r="D12" s="1">
        <v>1</v>
      </c>
      <c r="E12" s="9">
        <v>7</v>
      </c>
      <c r="F12" s="9">
        <v>7</v>
      </c>
      <c r="G12" s="9">
        <v>7</v>
      </c>
      <c r="H12" s="9">
        <v>5</v>
      </c>
      <c r="I12" s="1">
        <f t="shared" si="0"/>
        <v>6.9</v>
      </c>
      <c r="J12" s="166"/>
      <c r="O12" s="8"/>
      <c r="U12" s="9"/>
    </row>
    <row r="13" spans="1:21" x14ac:dyDescent="0.3">
      <c r="A13" s="155">
        <v>45241</v>
      </c>
      <c r="B13" s="8">
        <v>2</v>
      </c>
      <c r="C13" s="1">
        <v>4</v>
      </c>
      <c r="D13" s="1">
        <v>2</v>
      </c>
      <c r="E13" s="9">
        <v>7</v>
      </c>
      <c r="F13" s="9">
        <v>7</v>
      </c>
      <c r="G13" s="9">
        <v>7</v>
      </c>
      <c r="H13" s="9">
        <v>5</v>
      </c>
      <c r="I13" s="1">
        <f t="shared" si="0"/>
        <v>6.9</v>
      </c>
      <c r="J13" s="166"/>
      <c r="O13" s="8"/>
      <c r="U13" s="9"/>
    </row>
    <row r="14" spans="1:21" x14ac:dyDescent="0.3">
      <c r="A14" s="155">
        <v>45242</v>
      </c>
      <c r="B14" s="8" t="s">
        <v>152</v>
      </c>
      <c r="C14" s="1">
        <v>2</v>
      </c>
      <c r="D14" s="1">
        <v>1</v>
      </c>
      <c r="E14" s="9">
        <v>7</v>
      </c>
      <c r="F14" s="9">
        <v>9</v>
      </c>
      <c r="G14" s="9">
        <v>7</v>
      </c>
      <c r="H14" s="9">
        <v>10</v>
      </c>
      <c r="I14" s="1">
        <f t="shared" si="0"/>
        <v>7.65</v>
      </c>
      <c r="J14" s="166"/>
      <c r="O14" s="8"/>
      <c r="U14" s="9"/>
    </row>
    <row r="15" spans="1:21" x14ac:dyDescent="0.3">
      <c r="A15" s="155">
        <v>45248</v>
      </c>
      <c r="B15" s="8">
        <v>2</v>
      </c>
      <c r="C15" s="1">
        <v>5</v>
      </c>
      <c r="D15" s="1">
        <v>1</v>
      </c>
      <c r="E15" s="9">
        <v>9</v>
      </c>
      <c r="F15" s="9">
        <v>9</v>
      </c>
      <c r="G15" s="9">
        <v>7</v>
      </c>
      <c r="H15" s="9">
        <v>8</v>
      </c>
      <c r="I15" s="1">
        <f t="shared" si="0"/>
        <v>8.75</v>
      </c>
      <c r="J15" s="166"/>
      <c r="N15" s="155"/>
      <c r="O15" s="8"/>
      <c r="P15" s="1"/>
      <c r="Q15" s="1"/>
      <c r="U15" s="9"/>
    </row>
    <row r="16" spans="1:21" x14ac:dyDescent="0.3">
      <c r="A16" s="155">
        <v>45255</v>
      </c>
      <c r="B16" s="8">
        <v>2</v>
      </c>
      <c r="C16" s="1">
        <v>5</v>
      </c>
      <c r="D16" s="1">
        <v>2</v>
      </c>
      <c r="E16" s="9">
        <v>0</v>
      </c>
      <c r="F16" s="9">
        <v>0</v>
      </c>
      <c r="G16" s="9">
        <v>0</v>
      </c>
      <c r="H16" s="9">
        <v>0</v>
      </c>
      <c r="I16" s="1">
        <f t="shared" si="0"/>
        <v>0</v>
      </c>
      <c r="J16" s="166" t="s">
        <v>147</v>
      </c>
      <c r="N16" s="155"/>
      <c r="O16" s="8"/>
      <c r="P16" s="1"/>
      <c r="Q16" s="1"/>
      <c r="U16" s="9"/>
    </row>
    <row r="17" spans="1:21" x14ac:dyDescent="0.3">
      <c r="A17" s="155">
        <v>45262</v>
      </c>
      <c r="B17" s="8">
        <v>1</v>
      </c>
      <c r="C17" s="1">
        <v>6</v>
      </c>
      <c r="D17" s="1">
        <v>1</v>
      </c>
      <c r="E17" s="9">
        <v>7</v>
      </c>
      <c r="F17" s="9">
        <v>7</v>
      </c>
      <c r="G17" s="9">
        <v>5</v>
      </c>
      <c r="H17" s="9">
        <v>4</v>
      </c>
      <c r="I17" s="1">
        <f t="shared" si="0"/>
        <v>6.65</v>
      </c>
      <c r="J17" s="166"/>
      <c r="U17" s="9"/>
    </row>
    <row r="18" spans="1:21" x14ac:dyDescent="0.3">
      <c r="A18" s="155">
        <v>45269</v>
      </c>
      <c r="B18" s="8">
        <v>1</v>
      </c>
      <c r="C18" s="1">
        <v>6</v>
      </c>
      <c r="D18" s="1">
        <v>2</v>
      </c>
      <c r="E18" s="9">
        <v>6</v>
      </c>
      <c r="F18" s="9">
        <v>6</v>
      </c>
      <c r="G18" s="9">
        <v>5</v>
      </c>
      <c r="H18" s="9">
        <v>4</v>
      </c>
      <c r="I18" s="1">
        <f t="shared" si="0"/>
        <v>5.8</v>
      </c>
      <c r="J18" s="166"/>
      <c r="U18" s="9"/>
    </row>
    <row r="19" spans="1:21" x14ac:dyDescent="0.3">
      <c r="A19" s="155">
        <v>45276</v>
      </c>
      <c r="B19" s="8">
        <v>1</v>
      </c>
      <c r="C19" s="1">
        <v>7</v>
      </c>
      <c r="D19" s="1">
        <v>1</v>
      </c>
      <c r="E19" s="9">
        <v>2</v>
      </c>
      <c r="F19" s="9">
        <v>4</v>
      </c>
      <c r="G19" s="9">
        <v>3</v>
      </c>
      <c r="H19" s="9">
        <v>5</v>
      </c>
      <c r="I19" s="1">
        <f t="shared" si="0"/>
        <v>2.75</v>
      </c>
      <c r="J19" s="166"/>
      <c r="U19" s="9"/>
    </row>
    <row r="20" spans="1:21" x14ac:dyDescent="0.3">
      <c r="A20" s="155">
        <v>44932</v>
      </c>
      <c r="B20" s="8">
        <v>1</v>
      </c>
      <c r="C20" s="1">
        <v>8</v>
      </c>
      <c r="D20" s="1">
        <v>1</v>
      </c>
      <c r="E20" s="9">
        <v>5</v>
      </c>
      <c r="F20" s="9">
        <v>8</v>
      </c>
      <c r="G20" s="9">
        <v>6</v>
      </c>
      <c r="H20" s="9">
        <v>10</v>
      </c>
      <c r="I20" s="1">
        <f t="shared" si="0"/>
        <v>6.1</v>
      </c>
      <c r="J20" s="166"/>
      <c r="U20" s="9"/>
    </row>
    <row r="21" spans="1:21" x14ac:dyDescent="0.3">
      <c r="A21" s="155">
        <v>44939</v>
      </c>
      <c r="B21" s="8">
        <v>2</v>
      </c>
      <c r="C21" s="1">
        <v>9</v>
      </c>
      <c r="D21" s="1">
        <v>1</v>
      </c>
      <c r="E21" s="9">
        <v>8</v>
      </c>
      <c r="F21" s="9">
        <v>7</v>
      </c>
      <c r="G21" s="9">
        <v>7</v>
      </c>
      <c r="H21" s="9">
        <v>5</v>
      </c>
      <c r="I21" s="1">
        <f t="shared" si="0"/>
        <v>7.5</v>
      </c>
      <c r="J21" s="166"/>
      <c r="U21" s="9"/>
    </row>
    <row r="22" spans="1:21" x14ac:dyDescent="0.3">
      <c r="A22" s="155">
        <v>44940</v>
      </c>
      <c r="B22" s="8" t="s">
        <v>152</v>
      </c>
      <c r="C22" s="1">
        <v>5</v>
      </c>
      <c r="D22" s="1">
        <v>1</v>
      </c>
      <c r="E22" s="9">
        <v>8</v>
      </c>
      <c r="F22" s="9">
        <v>8</v>
      </c>
      <c r="G22" s="9">
        <v>6</v>
      </c>
      <c r="H22" s="9">
        <v>5</v>
      </c>
      <c r="I22" s="1">
        <f t="shared" si="0"/>
        <v>7.65</v>
      </c>
      <c r="J22" s="166"/>
      <c r="U22" s="9"/>
    </row>
    <row r="23" spans="1:21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  <c r="U23" s="9"/>
    </row>
    <row r="24" spans="1:21" x14ac:dyDescent="0.3">
      <c r="A24" s="155"/>
      <c r="B24" s="8"/>
      <c r="C24" s="1">
        <v>5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  <c r="U24" s="9"/>
    </row>
    <row r="25" spans="1:21" x14ac:dyDescent="0.3">
      <c r="A25" s="155"/>
      <c r="B25" s="8"/>
      <c r="C25" s="1">
        <v>11</v>
      </c>
      <c r="D25" s="1">
        <v>1</v>
      </c>
      <c r="E25" s="9"/>
      <c r="F25" s="9"/>
      <c r="G25" s="9"/>
      <c r="H25" s="9"/>
      <c r="I25" s="1">
        <f t="shared" si="0"/>
        <v>0</v>
      </c>
      <c r="J25" s="166"/>
      <c r="U25" s="9"/>
    </row>
    <row r="26" spans="1:21" x14ac:dyDescent="0.3">
      <c r="A26" s="155"/>
      <c r="B26" s="8"/>
      <c r="C26" s="1">
        <v>11</v>
      </c>
      <c r="D26" s="1">
        <v>2</v>
      </c>
      <c r="E26" s="9"/>
      <c r="F26" s="9"/>
      <c r="G26" s="9"/>
      <c r="H26" s="9"/>
      <c r="I26" s="1">
        <f t="shared" si="0"/>
        <v>0</v>
      </c>
      <c r="J26" s="166"/>
      <c r="U26" s="9"/>
    </row>
    <row r="27" spans="1:21" x14ac:dyDescent="0.3">
      <c r="A27" s="155"/>
      <c r="B27" s="8"/>
      <c r="C27" s="1">
        <v>12</v>
      </c>
      <c r="D27" s="1">
        <v>1</v>
      </c>
      <c r="E27" s="9"/>
      <c r="F27" s="9"/>
      <c r="G27" s="9"/>
      <c r="H27" s="9"/>
      <c r="I27" s="1">
        <f t="shared" si="0"/>
        <v>0</v>
      </c>
      <c r="J27" s="166"/>
      <c r="U27" s="9"/>
    </row>
    <row r="28" spans="1:21" x14ac:dyDescent="0.3">
      <c r="A28" s="155"/>
      <c r="B28" s="8"/>
      <c r="C28" s="1">
        <v>12</v>
      </c>
      <c r="D28" s="1">
        <v>2</v>
      </c>
      <c r="E28" s="9"/>
      <c r="F28" s="9"/>
      <c r="G28" s="9"/>
      <c r="H28" s="9"/>
      <c r="I28" s="1">
        <f t="shared" si="0"/>
        <v>0</v>
      </c>
      <c r="J28" s="166"/>
      <c r="U28" s="9"/>
    </row>
    <row r="29" spans="1:21" x14ac:dyDescent="0.3">
      <c r="A29" s="155"/>
      <c r="B29" s="8"/>
      <c r="C29" s="1">
        <v>13</v>
      </c>
      <c r="D29" s="1">
        <v>1</v>
      </c>
      <c r="E29" s="9"/>
      <c r="F29" s="9"/>
      <c r="G29" s="9"/>
      <c r="H29" s="9"/>
      <c r="I29" s="1">
        <f t="shared" si="0"/>
        <v>0</v>
      </c>
      <c r="J29" s="166"/>
      <c r="U29" s="9"/>
    </row>
    <row r="30" spans="1:21" x14ac:dyDescent="0.3">
      <c r="A30" s="155"/>
      <c r="B30" s="8"/>
      <c r="C30" s="1">
        <v>13</v>
      </c>
      <c r="D30" s="1">
        <v>2</v>
      </c>
      <c r="E30" s="9"/>
      <c r="F30" s="9"/>
      <c r="G30" s="9"/>
      <c r="H30" s="9"/>
      <c r="I30" s="1">
        <f t="shared" si="0"/>
        <v>0</v>
      </c>
      <c r="J30" s="166"/>
      <c r="U30" s="9"/>
    </row>
    <row r="31" spans="1:21" x14ac:dyDescent="0.3">
      <c r="A31" s="155"/>
      <c r="B31" s="8"/>
      <c r="C31" s="1"/>
      <c r="E31" s="9"/>
      <c r="F31" s="9"/>
      <c r="G31" s="9"/>
      <c r="H31" s="9"/>
      <c r="I31" s="1">
        <f t="shared" ref="I31:I36" si="1">0.6*E31+0.25*F31+0.1*G31+0.05*H31</f>
        <v>0</v>
      </c>
      <c r="J31" s="166"/>
      <c r="U31" s="9"/>
    </row>
    <row r="32" spans="1:21" x14ac:dyDescent="0.3">
      <c r="A32" s="155"/>
      <c r="B32" s="8"/>
      <c r="C32" s="1"/>
      <c r="E32" s="9"/>
      <c r="F32" s="9"/>
      <c r="G32" s="9"/>
      <c r="H32" s="9"/>
      <c r="I32" s="1">
        <f t="shared" si="1"/>
        <v>0</v>
      </c>
      <c r="J32" s="166"/>
      <c r="U32" s="9"/>
    </row>
    <row r="33" spans="1:21" x14ac:dyDescent="0.3">
      <c r="A33" s="155"/>
      <c r="B33" s="8"/>
      <c r="C33" s="1"/>
      <c r="E33" s="9"/>
      <c r="F33" s="9"/>
      <c r="G33" s="9"/>
      <c r="H33" s="9"/>
      <c r="I33" s="1">
        <f t="shared" si="1"/>
        <v>0</v>
      </c>
      <c r="J33" s="166"/>
      <c r="U33" s="9"/>
    </row>
    <row r="34" spans="1:21" x14ac:dyDescent="0.3">
      <c r="A34" s="155"/>
      <c r="B34" s="8"/>
      <c r="C34" s="1"/>
      <c r="E34" s="9"/>
      <c r="F34" s="9"/>
      <c r="G34" s="9"/>
      <c r="H34" s="9"/>
      <c r="I34" s="1">
        <f t="shared" si="1"/>
        <v>0</v>
      </c>
      <c r="J34" s="166"/>
      <c r="U34" s="9"/>
    </row>
    <row r="35" spans="1:21" x14ac:dyDescent="0.3">
      <c r="A35" s="155"/>
      <c r="B35" s="8"/>
      <c r="C35" s="1"/>
      <c r="E35" s="9"/>
      <c r="F35" s="9"/>
      <c r="G35" s="9"/>
      <c r="H35" s="9"/>
      <c r="I35" s="1">
        <f t="shared" si="1"/>
        <v>0</v>
      </c>
      <c r="J35" s="4"/>
      <c r="U35" s="9"/>
    </row>
    <row r="36" spans="1:21" x14ac:dyDescent="0.3">
      <c r="A36" s="155"/>
      <c r="B36" s="8"/>
      <c r="C36" s="1"/>
      <c r="E36" s="9"/>
      <c r="F36" s="9"/>
      <c r="G36" s="9"/>
      <c r="H36" s="9"/>
      <c r="I36" s="1">
        <f t="shared" si="1"/>
        <v>0</v>
      </c>
      <c r="J36" s="4"/>
      <c r="U36" s="9"/>
    </row>
    <row r="37" spans="1:21" x14ac:dyDescent="0.3">
      <c r="A37" s="1"/>
      <c r="B37" s="155"/>
      <c r="C37" s="2"/>
      <c r="D37" s="2"/>
      <c r="E37" s="4"/>
      <c r="F37" s="4"/>
      <c r="G37" s="4"/>
      <c r="H37" s="4"/>
      <c r="I37" s="4"/>
      <c r="J37" s="4"/>
      <c r="U37" s="9"/>
    </row>
    <row r="38" spans="1:21" x14ac:dyDescent="0.3">
      <c r="A38" s="2" t="s">
        <v>4</v>
      </c>
      <c r="C38" s="1"/>
      <c r="E38" s="4">
        <f>SUM(E7:E36)</f>
        <v>101</v>
      </c>
      <c r="F38" s="4">
        <f>SUM(F7:F36)</f>
        <v>105</v>
      </c>
      <c r="G38" s="4">
        <f>SUM(G7:G36)</f>
        <v>89</v>
      </c>
      <c r="H38" s="4">
        <f>SUM(H7:H36)</f>
        <v>84</v>
      </c>
      <c r="I38" s="7">
        <f>0.6*E38+0.25*F38+0.1*G38+0.05*H38</f>
        <v>99.95</v>
      </c>
      <c r="J38" s="2" t="s">
        <v>115</v>
      </c>
      <c r="U38" s="9"/>
    </row>
    <row r="39" spans="1:21" x14ac:dyDescent="0.3">
      <c r="A39" s="2" t="s">
        <v>9</v>
      </c>
      <c r="B39" s="1">
        <f>COUNT(E7:E36)</f>
        <v>16</v>
      </c>
      <c r="C39" s="1"/>
      <c r="E39" s="4">
        <f>$B$39</f>
        <v>16</v>
      </c>
      <c r="F39" s="4">
        <f>$B$39</f>
        <v>16</v>
      </c>
      <c r="G39" s="4">
        <f>$B$39</f>
        <v>16</v>
      </c>
      <c r="H39" s="4">
        <f>$B$39</f>
        <v>16</v>
      </c>
      <c r="I39" s="4"/>
      <c r="J39" s="2" t="s">
        <v>116</v>
      </c>
      <c r="U39" s="9"/>
    </row>
    <row r="40" spans="1:21" x14ac:dyDescent="0.3">
      <c r="A40" s="2" t="s">
        <v>97</v>
      </c>
      <c r="C40" s="1"/>
      <c r="E40" s="4">
        <f>+E38/($B$39*10)*'[1]Summary All Grounds'!$G$5</f>
        <v>3.7874999999999996</v>
      </c>
      <c r="F40" s="4">
        <f>+F38/($B$39*10)*'[1]Summary All Grounds'!$H$5</f>
        <v>1.640625</v>
      </c>
      <c r="G40" s="4">
        <f>+G38/($B$39*10)*'[1]Summary All Grounds'!$I$5</f>
        <v>0.55625000000000002</v>
      </c>
      <c r="H40" s="4">
        <f>+H38/($B$39*10)*'[1]Summary All Grounds'!$J$5</f>
        <v>0.26250000000000001</v>
      </c>
      <c r="I40" s="4">
        <f>SUM(E40:H40)</f>
        <v>6.2468750000000002</v>
      </c>
      <c r="J40" s="166"/>
      <c r="U40" s="9"/>
    </row>
    <row r="41" spans="1:21" x14ac:dyDescent="0.3">
      <c r="A41" s="1"/>
      <c r="B41" s="155"/>
      <c r="C41" s="1"/>
      <c r="E41" s="4"/>
      <c r="F41" s="4"/>
      <c r="G41" s="4"/>
      <c r="H41" s="4"/>
      <c r="I41" s="4"/>
      <c r="J41" s="166"/>
      <c r="U41" s="9"/>
    </row>
    <row r="42" spans="1:21" x14ac:dyDescent="0.3">
      <c r="A42" s="1"/>
      <c r="B42" s="155"/>
      <c r="C42" s="1"/>
      <c r="I42" s="4">
        <f>+I38/B39</f>
        <v>6.2468750000000002</v>
      </c>
      <c r="J42" s="4"/>
      <c r="U42" s="201"/>
    </row>
    <row r="43" spans="1:21" x14ac:dyDescent="0.3">
      <c r="A43" s="1"/>
      <c r="B43" s="155"/>
      <c r="C43" s="1"/>
      <c r="I43" s="4">
        <f>+I40-I42</f>
        <v>0</v>
      </c>
      <c r="J43" s="7"/>
    </row>
    <row r="44" spans="1:21" x14ac:dyDescent="0.3">
      <c r="A44" s="155"/>
      <c r="B44" s="8"/>
      <c r="C44" s="1"/>
      <c r="E44" s="9"/>
      <c r="F44" s="9"/>
      <c r="G44" s="9"/>
      <c r="H44" s="9"/>
      <c r="J44" s="4"/>
    </row>
    <row r="45" spans="1:21" x14ac:dyDescent="0.3">
      <c r="A45" s="155"/>
      <c r="B45" s="8"/>
      <c r="C45" s="1"/>
      <c r="E45" s="9"/>
      <c r="F45" s="9"/>
      <c r="G45" s="9"/>
      <c r="H45" s="9"/>
      <c r="J45" s="4"/>
      <c r="L45" s="156"/>
    </row>
    <row r="46" spans="1:21" x14ac:dyDescent="0.3">
      <c r="A46" s="155"/>
      <c r="B46" s="8"/>
      <c r="C46" s="1"/>
      <c r="E46" s="9"/>
      <c r="F46" s="9"/>
      <c r="G46" s="9"/>
      <c r="H46" s="9"/>
      <c r="J46" s="4"/>
    </row>
    <row r="47" spans="1:21" x14ac:dyDescent="0.3">
      <c r="A47" s="155"/>
      <c r="B47" s="8"/>
      <c r="C47" s="1"/>
      <c r="E47" s="9"/>
      <c r="F47" s="9"/>
      <c r="G47" s="9"/>
      <c r="H47" s="9"/>
      <c r="J47" s="2"/>
    </row>
    <row r="48" spans="1:21" x14ac:dyDescent="0.3">
      <c r="A48" s="1"/>
      <c r="B48" s="155"/>
      <c r="C48" s="2"/>
      <c r="D48" s="2"/>
      <c r="E48" s="4"/>
      <c r="F48" s="4"/>
      <c r="G48" s="4"/>
      <c r="H48" s="4"/>
      <c r="I48" s="4"/>
      <c r="J48" s="2"/>
    </row>
    <row r="49" spans="1:10" x14ac:dyDescent="0.3">
      <c r="C49" s="1"/>
      <c r="E49" s="4"/>
      <c r="F49" s="4"/>
      <c r="G49" s="4"/>
      <c r="H49" s="4"/>
      <c r="I49" s="7"/>
      <c r="J49" s="2"/>
    </row>
    <row r="50" spans="1:10" x14ac:dyDescent="0.3">
      <c r="C50" s="1"/>
      <c r="E50" s="4"/>
      <c r="F50" s="4"/>
      <c r="G50" s="4"/>
      <c r="H50" s="4"/>
      <c r="I50" s="4"/>
    </row>
    <row r="51" spans="1:10" x14ac:dyDescent="0.3">
      <c r="C51" s="1"/>
      <c r="E51" s="4"/>
      <c r="F51" s="4"/>
      <c r="G51" s="4"/>
      <c r="H51" s="4"/>
      <c r="I51" s="4"/>
    </row>
    <row r="52" spans="1:10" x14ac:dyDescent="0.3">
      <c r="A52" s="1"/>
      <c r="B52" s="155"/>
      <c r="C52" s="1"/>
      <c r="E52" s="4"/>
      <c r="F52" s="4"/>
      <c r="G52" s="4"/>
      <c r="H52" s="4"/>
      <c r="I52" s="4"/>
    </row>
    <row r="53" spans="1:10" x14ac:dyDescent="0.3">
      <c r="A53" s="1"/>
      <c r="B53" s="155"/>
      <c r="C53" s="1"/>
      <c r="I53" s="4"/>
    </row>
    <row r="54" spans="1:10" x14ac:dyDescent="0.3">
      <c r="A54" s="1"/>
      <c r="B54" s="155"/>
      <c r="C54" s="1"/>
      <c r="I54" s="4"/>
    </row>
    <row r="55" spans="1:10" x14ac:dyDescent="0.3">
      <c r="A55" s="1"/>
      <c r="B55" s="155"/>
      <c r="C55" s="1"/>
      <c r="I55" s="2"/>
    </row>
  </sheetData>
  <mergeCells count="1">
    <mergeCell ref="F2:G2"/>
  </mergeCells>
  <phoneticPr fontId="1" type="noConversion"/>
  <pageMargins left="0.75" right="0.75" top="1" bottom="1" header="0.5" footer="0.5"/>
  <pageSetup orientation="portrait" horizontalDpi="204" verticalDpi="196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4">
    <tabColor indexed="44"/>
  </sheetPr>
  <dimension ref="A1:Q47"/>
  <sheetViews>
    <sheetView workbookViewId="0">
      <pane ySplit="6" topLeftCell="A7" activePane="bottomLeft" state="frozen"/>
      <selection activeCell="E40" sqref="E40"/>
      <selection pane="bottomLeft" activeCell="O23" sqref="O23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29</v>
      </c>
      <c r="C2" s="119"/>
      <c r="D2" s="119"/>
      <c r="E2" s="119"/>
      <c r="F2" s="212" t="s">
        <v>52</v>
      </c>
      <c r="G2" s="212"/>
      <c r="H2" s="139">
        <f>+I37</f>
        <v>6.7714285714285714</v>
      </c>
      <c r="I2" s="115"/>
      <c r="J2" s="139"/>
    </row>
    <row r="3" spans="1:17" x14ac:dyDescent="0.3">
      <c r="A3" s="115" t="s">
        <v>49</v>
      </c>
      <c r="B3" s="115" t="s">
        <v>61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1</v>
      </c>
      <c r="C7" s="1">
        <v>1</v>
      </c>
      <c r="D7" s="1">
        <v>1</v>
      </c>
      <c r="E7" s="9">
        <v>8</v>
      </c>
      <c r="F7" s="9">
        <v>9</v>
      </c>
      <c r="G7" s="9">
        <v>7</v>
      </c>
      <c r="H7" s="9">
        <v>5</v>
      </c>
      <c r="I7" s="1">
        <f>0.6*E7+0.25*F7+0.1*G7+0.05*H7</f>
        <v>8</v>
      </c>
      <c r="J7" s="166"/>
    </row>
    <row r="8" spans="1:17" x14ac:dyDescent="0.3">
      <c r="A8" s="155">
        <v>45206</v>
      </c>
      <c r="B8" s="8">
        <v>1</v>
      </c>
      <c r="C8" s="1">
        <v>2</v>
      </c>
      <c r="D8" s="1">
        <v>1</v>
      </c>
      <c r="E8" s="9">
        <v>8</v>
      </c>
      <c r="F8" s="9">
        <v>9</v>
      </c>
      <c r="G8" s="9">
        <v>7</v>
      </c>
      <c r="H8" s="9">
        <v>5</v>
      </c>
      <c r="I8" s="1">
        <f>0.6*E8+0.25*F8+0.1*G8+0.05*H8</f>
        <v>8</v>
      </c>
      <c r="J8" s="166"/>
    </row>
    <row r="9" spans="1:17" x14ac:dyDescent="0.3">
      <c r="A9" s="155">
        <v>45213</v>
      </c>
      <c r="B9" s="8">
        <v>1</v>
      </c>
      <c r="C9" s="1">
        <v>2</v>
      </c>
      <c r="D9" s="1">
        <v>2</v>
      </c>
      <c r="E9" s="9">
        <v>8</v>
      </c>
      <c r="F9" s="9">
        <v>9</v>
      </c>
      <c r="G9" s="9">
        <v>9</v>
      </c>
      <c r="H9" s="9">
        <v>5</v>
      </c>
      <c r="I9" s="1">
        <f>0.6*E9+0.25*F9+0.1*G9+0.05*H9</f>
        <v>8.1999999999999993</v>
      </c>
      <c r="J9" s="166"/>
      <c r="O9" s="8"/>
    </row>
    <row r="10" spans="1:17" x14ac:dyDescent="0.3">
      <c r="A10" s="155">
        <v>45220</v>
      </c>
      <c r="B10" s="8">
        <v>2</v>
      </c>
      <c r="C10" s="1">
        <v>3</v>
      </c>
      <c r="D10" s="1">
        <v>1</v>
      </c>
      <c r="E10" s="9">
        <v>8</v>
      </c>
      <c r="F10" s="9">
        <v>9</v>
      </c>
      <c r="G10" s="9">
        <v>7</v>
      </c>
      <c r="H10" s="9">
        <v>5</v>
      </c>
      <c r="I10" s="1">
        <f t="shared" ref="I10:I28" si="0">0.6*E10+0.25*F10+0.1*G10+0.05*H10</f>
        <v>8</v>
      </c>
      <c r="J10" s="166"/>
      <c r="O10" s="8"/>
    </row>
    <row r="11" spans="1:17" x14ac:dyDescent="0.3">
      <c r="A11" s="155">
        <v>45227</v>
      </c>
      <c r="B11" s="8">
        <v>2</v>
      </c>
      <c r="C11" s="1">
        <v>3</v>
      </c>
      <c r="D11" s="1">
        <v>2</v>
      </c>
      <c r="E11" s="9">
        <v>8</v>
      </c>
      <c r="F11" s="9">
        <v>8</v>
      </c>
      <c r="G11" s="9">
        <v>7</v>
      </c>
      <c r="H11" s="9">
        <v>5</v>
      </c>
      <c r="I11" s="1">
        <f t="shared" si="0"/>
        <v>7.75</v>
      </c>
      <c r="J11" s="166"/>
      <c r="O11" s="8"/>
    </row>
    <row r="12" spans="1:17" ht="12" customHeight="1" x14ac:dyDescent="0.3">
      <c r="A12" s="155">
        <v>45234</v>
      </c>
      <c r="B12" s="8">
        <v>1</v>
      </c>
      <c r="C12" s="1">
        <v>4</v>
      </c>
      <c r="D12" s="1">
        <v>1</v>
      </c>
      <c r="E12" s="9">
        <v>7</v>
      </c>
      <c r="F12" s="9">
        <v>8</v>
      </c>
      <c r="G12" s="9">
        <v>8</v>
      </c>
      <c r="H12" s="9">
        <v>5</v>
      </c>
      <c r="I12" s="1">
        <f t="shared" si="0"/>
        <v>7.25</v>
      </c>
      <c r="J12" s="166"/>
      <c r="O12" s="8"/>
    </row>
    <row r="13" spans="1:17" x14ac:dyDescent="0.3">
      <c r="A13" s="155">
        <v>45241</v>
      </c>
      <c r="B13" s="8">
        <v>1</v>
      </c>
      <c r="C13" s="1">
        <v>4</v>
      </c>
      <c r="D13" s="1">
        <v>2</v>
      </c>
      <c r="E13" s="9">
        <v>8</v>
      </c>
      <c r="F13" s="9">
        <v>9</v>
      </c>
      <c r="G13" s="9">
        <v>7</v>
      </c>
      <c r="H13" s="9">
        <v>5</v>
      </c>
      <c r="I13" s="1">
        <f t="shared" si="0"/>
        <v>8</v>
      </c>
      <c r="J13" s="166"/>
      <c r="O13" s="8"/>
    </row>
    <row r="14" spans="1:17" x14ac:dyDescent="0.3">
      <c r="A14" s="155">
        <v>45242</v>
      </c>
      <c r="B14" s="8" t="s">
        <v>152</v>
      </c>
      <c r="C14" s="1">
        <v>2</v>
      </c>
      <c r="D14" s="1">
        <v>1</v>
      </c>
      <c r="E14" s="9">
        <v>8</v>
      </c>
      <c r="F14" s="9">
        <v>10</v>
      </c>
      <c r="G14" s="9">
        <v>8</v>
      </c>
      <c r="H14" s="9">
        <v>5</v>
      </c>
      <c r="I14" s="1">
        <f t="shared" si="0"/>
        <v>8.35</v>
      </c>
      <c r="J14" s="166"/>
      <c r="O14" s="8"/>
    </row>
    <row r="15" spans="1:17" x14ac:dyDescent="0.3">
      <c r="A15" s="155">
        <v>45248</v>
      </c>
      <c r="B15" s="8">
        <v>1</v>
      </c>
      <c r="C15" s="1">
        <v>5</v>
      </c>
      <c r="D15" s="1">
        <v>1</v>
      </c>
      <c r="E15" s="9">
        <v>8</v>
      </c>
      <c r="F15" s="9">
        <v>8</v>
      </c>
      <c r="G15" s="9">
        <v>8</v>
      </c>
      <c r="H15" s="9">
        <v>5</v>
      </c>
      <c r="I15" s="1">
        <f t="shared" si="0"/>
        <v>7.85</v>
      </c>
      <c r="J15" s="166"/>
      <c r="N15" s="155"/>
      <c r="O15" s="8"/>
      <c r="P15" s="1"/>
      <c r="Q15" s="1"/>
    </row>
    <row r="16" spans="1:17" x14ac:dyDescent="0.3">
      <c r="A16" s="155">
        <v>45255</v>
      </c>
      <c r="B16" s="8">
        <v>1</v>
      </c>
      <c r="C16" s="1">
        <v>5</v>
      </c>
      <c r="D16" s="1">
        <v>2</v>
      </c>
      <c r="E16" s="9">
        <v>0</v>
      </c>
      <c r="F16" s="9">
        <v>0</v>
      </c>
      <c r="G16" s="9">
        <v>0</v>
      </c>
      <c r="H16" s="9">
        <v>0</v>
      </c>
      <c r="I16" s="1">
        <f t="shared" si="0"/>
        <v>0</v>
      </c>
      <c r="J16" s="166" t="s">
        <v>147</v>
      </c>
      <c r="N16" s="155"/>
      <c r="O16" s="8"/>
      <c r="P16" s="1"/>
      <c r="Q16" s="1"/>
    </row>
    <row r="17" spans="1:17" x14ac:dyDescent="0.3">
      <c r="A17" s="155">
        <v>45262</v>
      </c>
      <c r="B17" s="8"/>
      <c r="C17" s="1">
        <v>6</v>
      </c>
      <c r="D17" s="1">
        <v>1</v>
      </c>
      <c r="E17" s="9" t="s">
        <v>149</v>
      </c>
      <c r="F17" s="9" t="s">
        <v>149</v>
      </c>
      <c r="G17" s="9" t="s">
        <v>149</v>
      </c>
      <c r="H17" s="9" t="s">
        <v>149</v>
      </c>
      <c r="I17" s="1" t="e">
        <f t="shared" si="0"/>
        <v>#VALUE!</v>
      </c>
      <c r="J17" s="166"/>
      <c r="N17" s="155"/>
      <c r="O17" s="8"/>
      <c r="P17" s="1"/>
      <c r="Q17" s="1"/>
    </row>
    <row r="18" spans="1:17" x14ac:dyDescent="0.3">
      <c r="A18" s="155">
        <v>45269</v>
      </c>
      <c r="B18" s="8"/>
      <c r="C18" s="1">
        <v>6</v>
      </c>
      <c r="D18" s="1">
        <v>2</v>
      </c>
      <c r="E18" s="9" t="s">
        <v>149</v>
      </c>
      <c r="F18" s="9" t="s">
        <v>149</v>
      </c>
      <c r="G18" s="9" t="s">
        <v>149</v>
      </c>
      <c r="H18" s="9" t="s">
        <v>149</v>
      </c>
      <c r="I18" s="1" t="e">
        <f t="shared" si="0"/>
        <v>#VALUE!</v>
      </c>
      <c r="J18" s="166"/>
    </row>
    <row r="19" spans="1:17" x14ac:dyDescent="0.3">
      <c r="A19" s="155">
        <v>45270</v>
      </c>
      <c r="B19" s="8" t="s">
        <v>152</v>
      </c>
      <c r="C19" s="1">
        <v>4</v>
      </c>
      <c r="D19" s="1">
        <v>1</v>
      </c>
      <c r="E19" s="9">
        <v>7</v>
      </c>
      <c r="F19" s="9">
        <v>6</v>
      </c>
      <c r="G19" s="9">
        <v>9</v>
      </c>
      <c r="H19" s="9">
        <v>5</v>
      </c>
      <c r="I19" s="1">
        <f t="shared" si="0"/>
        <v>6.8500000000000005</v>
      </c>
      <c r="J19" s="166"/>
    </row>
    <row r="20" spans="1:17" x14ac:dyDescent="0.3">
      <c r="A20" s="155">
        <v>45276</v>
      </c>
      <c r="B20" s="8">
        <v>2</v>
      </c>
      <c r="C20" s="1">
        <v>7</v>
      </c>
      <c r="D20" s="1">
        <v>1</v>
      </c>
      <c r="E20" s="9">
        <v>8</v>
      </c>
      <c r="F20" s="9">
        <v>8</v>
      </c>
      <c r="G20" s="9">
        <v>9</v>
      </c>
      <c r="H20" s="9">
        <v>5</v>
      </c>
      <c r="I20" s="1">
        <f t="shared" si="0"/>
        <v>7.95</v>
      </c>
      <c r="J20" s="166"/>
    </row>
    <row r="21" spans="1:17" x14ac:dyDescent="0.3">
      <c r="A21" s="155">
        <v>45297</v>
      </c>
      <c r="B21" s="8">
        <v>2</v>
      </c>
      <c r="C21" s="1">
        <v>8</v>
      </c>
      <c r="D21" s="1">
        <v>1</v>
      </c>
      <c r="E21" s="9">
        <v>9</v>
      </c>
      <c r="F21" s="9">
        <v>9</v>
      </c>
      <c r="G21" s="9">
        <v>7</v>
      </c>
      <c r="H21" s="9">
        <v>5</v>
      </c>
      <c r="I21" s="1">
        <f t="shared" si="0"/>
        <v>8.6</v>
      </c>
      <c r="J21" s="166"/>
    </row>
    <row r="22" spans="1:17" x14ac:dyDescent="0.3">
      <c r="A22" s="155">
        <v>45304</v>
      </c>
      <c r="B22" s="8">
        <v>1</v>
      </c>
      <c r="C22" s="1">
        <v>9</v>
      </c>
      <c r="D22" s="1">
        <v>1</v>
      </c>
      <c r="E22" s="9">
        <v>0</v>
      </c>
      <c r="F22" s="9">
        <v>0</v>
      </c>
      <c r="G22" s="9">
        <v>0</v>
      </c>
      <c r="H22" s="9">
        <v>0</v>
      </c>
      <c r="I22" s="1">
        <f t="shared" si="0"/>
        <v>0</v>
      </c>
      <c r="J22" s="166" t="s">
        <v>154</v>
      </c>
    </row>
    <row r="23" spans="1:17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7" x14ac:dyDescent="0.3">
      <c r="A24" s="155"/>
      <c r="B24" s="8"/>
      <c r="C24" s="1">
        <v>11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7" x14ac:dyDescent="0.3">
      <c r="A25" s="155"/>
      <c r="B25" s="8"/>
      <c r="C25" s="1">
        <v>11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7" x14ac:dyDescent="0.3">
      <c r="A26" s="155"/>
      <c r="B26" s="8"/>
      <c r="C26" s="1">
        <v>12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7" x14ac:dyDescent="0.3">
      <c r="A27" s="155"/>
      <c r="B27" s="8"/>
      <c r="C27" s="1">
        <v>12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7" x14ac:dyDescent="0.3">
      <c r="A28" s="155"/>
      <c r="B28" s="8"/>
      <c r="C28" s="1">
        <v>13</v>
      </c>
      <c r="D28" s="1">
        <v>1</v>
      </c>
      <c r="E28" s="9"/>
      <c r="F28" s="9"/>
      <c r="G28" s="9"/>
      <c r="H28" s="9"/>
      <c r="I28" s="1">
        <f t="shared" si="0"/>
        <v>0</v>
      </c>
      <c r="J28" s="166"/>
    </row>
    <row r="29" spans="1:17" x14ac:dyDescent="0.3">
      <c r="A29" s="155"/>
      <c r="B29" s="8"/>
      <c r="C29" s="1">
        <v>13</v>
      </c>
      <c r="D29" s="1">
        <v>2</v>
      </c>
      <c r="E29" s="9"/>
      <c r="F29" s="9"/>
      <c r="G29" s="9"/>
      <c r="H29" s="9"/>
      <c r="I29" s="1">
        <f>0.6*E29+0.25*F29+0.1*G29+0.05*H29</f>
        <v>0</v>
      </c>
      <c r="J29" s="166"/>
    </row>
    <row r="30" spans="1:17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166"/>
    </row>
    <row r="31" spans="1:17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7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4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7"/>
    </row>
    <row r="34" spans="1:12" x14ac:dyDescent="0.3">
      <c r="A34" s="1"/>
      <c r="B34" s="155"/>
      <c r="C34" s="2"/>
      <c r="D34" s="2"/>
      <c r="E34" s="4"/>
      <c r="F34" s="4"/>
      <c r="G34" s="4"/>
      <c r="H34" s="4"/>
      <c r="I34" s="4"/>
      <c r="J34" s="4"/>
    </row>
    <row r="35" spans="1:12" x14ac:dyDescent="0.3">
      <c r="A35" s="2" t="s">
        <v>4</v>
      </c>
      <c r="C35" s="1"/>
      <c r="E35" s="4">
        <f>SUM(E7:E33)</f>
        <v>95</v>
      </c>
      <c r="F35" s="4">
        <f>SUM(F7:F33)</f>
        <v>102</v>
      </c>
      <c r="G35" s="4">
        <f>SUM(G7:G33)</f>
        <v>93</v>
      </c>
      <c r="H35" s="4">
        <f>SUM(H7:H33)</f>
        <v>60</v>
      </c>
      <c r="I35" s="7">
        <f>0.6*E35+0.25*F35+0.1*G35+0.05*H35</f>
        <v>94.8</v>
      </c>
      <c r="J35" s="4"/>
    </row>
    <row r="36" spans="1:12" x14ac:dyDescent="0.3">
      <c r="A36" s="2" t="s">
        <v>9</v>
      </c>
      <c r="B36" s="1">
        <f>COUNT(E7:E33)</f>
        <v>14</v>
      </c>
      <c r="C36" s="1"/>
      <c r="E36" s="4">
        <f>$B$36</f>
        <v>14</v>
      </c>
      <c r="F36" s="4">
        <f>$B$36</f>
        <v>14</v>
      </c>
      <c r="G36" s="4">
        <f>$B$36</f>
        <v>14</v>
      </c>
      <c r="H36" s="4">
        <f>$B$36</f>
        <v>14</v>
      </c>
      <c r="I36" s="4"/>
      <c r="J36" s="4"/>
    </row>
    <row r="37" spans="1:12" x14ac:dyDescent="0.3">
      <c r="A37" s="2" t="s">
        <v>97</v>
      </c>
      <c r="C37" s="1"/>
      <c r="E37" s="4">
        <f>+E35/($B$36*10)*'[1]Summary All Grounds'!$G$5</f>
        <v>4.0714285714285712</v>
      </c>
      <c r="F37" s="4">
        <f>+F35/($B$36*10)*'[1]Summary All Grounds'!$H$5</f>
        <v>1.8214285714285714</v>
      </c>
      <c r="G37" s="4">
        <f>+G35/($B$36*10)*'[1]Summary All Grounds'!$I$5</f>
        <v>0.66428571428571426</v>
      </c>
      <c r="H37" s="4">
        <f>+H35/($B$36*10)*'[1]Summary All Grounds'!$J$5</f>
        <v>0.21428571428571427</v>
      </c>
      <c r="I37" s="4">
        <f>SUM(E37:H37)</f>
        <v>6.7714285714285714</v>
      </c>
      <c r="J37" s="2" t="s">
        <v>115</v>
      </c>
    </row>
    <row r="38" spans="1:12" x14ac:dyDescent="0.3">
      <c r="A38" s="1"/>
      <c r="B38" s="155"/>
      <c r="C38" s="1"/>
      <c r="E38" s="4"/>
      <c r="F38" s="4"/>
      <c r="G38" s="4"/>
      <c r="H38" s="4"/>
      <c r="I38" s="4"/>
      <c r="J38" s="2" t="s">
        <v>116</v>
      </c>
    </row>
    <row r="39" spans="1:12" x14ac:dyDescent="0.3">
      <c r="A39" s="1"/>
      <c r="B39" s="155"/>
      <c r="C39" s="1"/>
      <c r="I39" s="4">
        <f>+I35/B36</f>
        <v>6.7714285714285714</v>
      </c>
      <c r="J39" s="7"/>
    </row>
    <row r="40" spans="1:12" x14ac:dyDescent="0.3">
      <c r="A40" s="1"/>
      <c r="B40" s="155"/>
      <c r="C40" s="1"/>
      <c r="I40" s="4">
        <f>+I37-I39</f>
        <v>0</v>
      </c>
      <c r="J40" s="4"/>
    </row>
    <row r="41" spans="1:12" x14ac:dyDescent="0.3">
      <c r="C41" s="1"/>
      <c r="E41" s="4"/>
      <c r="F41" s="4"/>
      <c r="G41" s="4"/>
      <c r="H41" s="4"/>
      <c r="I41" s="7"/>
      <c r="J41" s="4"/>
      <c r="L41" s="156"/>
    </row>
    <row r="42" spans="1:12" x14ac:dyDescent="0.3">
      <c r="C42" s="1"/>
      <c r="E42" s="4"/>
      <c r="F42" s="4"/>
      <c r="G42" s="4"/>
      <c r="H42" s="4"/>
      <c r="I42" s="4"/>
      <c r="J42" s="4"/>
    </row>
    <row r="43" spans="1:12" x14ac:dyDescent="0.3">
      <c r="C43" s="1"/>
      <c r="E43" s="4"/>
      <c r="F43" s="4"/>
      <c r="G43" s="4"/>
      <c r="H43" s="4"/>
      <c r="I43" s="4"/>
      <c r="J43" s="2"/>
    </row>
    <row r="44" spans="1:12" x14ac:dyDescent="0.3">
      <c r="A44" s="1"/>
      <c r="B44" s="155"/>
      <c r="C44" s="1"/>
      <c r="E44" s="4"/>
      <c r="F44" s="4"/>
      <c r="G44" s="4"/>
      <c r="H44" s="4"/>
      <c r="I44" s="4"/>
      <c r="J44" s="2"/>
    </row>
    <row r="45" spans="1:12" x14ac:dyDescent="0.3">
      <c r="A45" s="1"/>
      <c r="B45" s="155"/>
      <c r="C45" s="1"/>
      <c r="I45" s="4"/>
      <c r="J45" s="2"/>
    </row>
    <row r="46" spans="1:12" x14ac:dyDescent="0.3">
      <c r="A46" s="1"/>
      <c r="B46" s="155"/>
      <c r="C46" s="1"/>
      <c r="I46" s="4"/>
    </row>
    <row r="47" spans="1:12" x14ac:dyDescent="0.3">
      <c r="A47" s="1"/>
      <c r="B47" s="155"/>
      <c r="C47" s="1"/>
      <c r="I47" s="2"/>
    </row>
  </sheetData>
  <mergeCells count="1">
    <mergeCell ref="F2:G2"/>
  </mergeCells>
  <phoneticPr fontId="0" type="noConversion"/>
  <pageMargins left="0.28000000000000003" right="0.27" top="0.24" bottom="0.21" header="0.25" footer="0.21"/>
  <pageSetup orientation="landscape" horizont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44"/>
  </sheetPr>
  <dimension ref="A1:Q41"/>
  <sheetViews>
    <sheetView workbookViewId="0">
      <pane ySplit="6" topLeftCell="A7" activePane="bottomLeft" state="frozen"/>
      <selection activeCell="E40" sqref="E40"/>
      <selection pane="bottomLeft" activeCell="M21" sqref="M21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20</v>
      </c>
      <c r="C2" s="159"/>
      <c r="D2" s="159"/>
      <c r="E2" s="159"/>
      <c r="F2" s="211" t="s">
        <v>52</v>
      </c>
      <c r="G2" s="211"/>
      <c r="H2" s="160">
        <f>+I34</f>
        <v>6.8346153846153843</v>
      </c>
      <c r="I2" s="158"/>
      <c r="J2" s="160"/>
    </row>
    <row r="3" spans="1:17" x14ac:dyDescent="0.3">
      <c r="A3" s="158" t="s">
        <v>49</v>
      </c>
      <c r="B3" s="158" t="s">
        <v>124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4</v>
      </c>
      <c r="C7" s="1">
        <v>1</v>
      </c>
      <c r="D7" s="1">
        <v>1</v>
      </c>
      <c r="E7" s="9">
        <v>8</v>
      </c>
      <c r="F7" s="9">
        <v>8</v>
      </c>
      <c r="G7" s="9">
        <v>10</v>
      </c>
      <c r="H7" s="9">
        <v>5</v>
      </c>
      <c r="I7" s="1">
        <f>0.6*E7+0.25*F7+0.1*G7+0.05*H7</f>
        <v>8.0500000000000007</v>
      </c>
      <c r="J7" s="166"/>
    </row>
    <row r="8" spans="1:17" x14ac:dyDescent="0.3">
      <c r="A8" s="155">
        <v>45206</v>
      </c>
      <c r="B8" s="8">
        <v>4</v>
      </c>
      <c r="C8" s="1">
        <v>2</v>
      </c>
      <c r="D8" s="1">
        <v>1</v>
      </c>
      <c r="E8" s="9">
        <v>7</v>
      </c>
      <c r="F8" s="9">
        <v>8</v>
      </c>
      <c r="G8" s="9">
        <v>8</v>
      </c>
      <c r="H8" s="9">
        <v>10</v>
      </c>
      <c r="I8" s="1">
        <f>0.6*E8+0.25*F8+0.1*G8+0.05*H8</f>
        <v>7.5</v>
      </c>
      <c r="J8" s="166"/>
    </row>
    <row r="9" spans="1:17" x14ac:dyDescent="0.3">
      <c r="A9" s="155">
        <v>45213</v>
      </c>
      <c r="B9" s="8">
        <v>4</v>
      </c>
      <c r="C9" s="1">
        <v>2</v>
      </c>
      <c r="D9" s="1">
        <v>2</v>
      </c>
      <c r="E9" s="9">
        <v>7</v>
      </c>
      <c r="F9" s="9">
        <v>9</v>
      </c>
      <c r="G9" s="9">
        <v>8</v>
      </c>
      <c r="H9" s="9">
        <v>10</v>
      </c>
      <c r="I9" s="1">
        <f>0.6*E9+0.25*F9+0.1*G9+0.05*H9</f>
        <v>7.75</v>
      </c>
      <c r="J9" s="166"/>
      <c r="O9" s="8"/>
    </row>
    <row r="10" spans="1:17" x14ac:dyDescent="0.3">
      <c r="A10" s="155">
        <v>45220</v>
      </c>
      <c r="B10" s="8">
        <v>3</v>
      </c>
      <c r="C10" s="1">
        <v>3</v>
      </c>
      <c r="D10" s="1">
        <v>1</v>
      </c>
      <c r="E10" s="9">
        <v>6</v>
      </c>
      <c r="F10" s="9">
        <v>9</v>
      </c>
      <c r="G10" s="9">
        <v>9</v>
      </c>
      <c r="H10" s="9">
        <v>7</v>
      </c>
      <c r="I10" s="1">
        <f t="shared" ref="I10:I27" si="0">0.6*E10+0.25*F10+0.1*G10+0.05*H10</f>
        <v>7.1</v>
      </c>
      <c r="J10" s="166"/>
      <c r="O10" s="8"/>
    </row>
    <row r="11" spans="1:17" x14ac:dyDescent="0.3">
      <c r="A11" s="155">
        <v>45227</v>
      </c>
      <c r="B11" s="8">
        <v>3</v>
      </c>
      <c r="C11" s="1">
        <v>3</v>
      </c>
      <c r="D11" s="1">
        <v>2</v>
      </c>
      <c r="E11" s="9">
        <v>8</v>
      </c>
      <c r="F11" s="9">
        <v>9</v>
      </c>
      <c r="G11" s="9">
        <v>9</v>
      </c>
      <c r="H11" s="9">
        <v>9</v>
      </c>
      <c r="I11" s="1">
        <f t="shared" si="0"/>
        <v>8.4</v>
      </c>
      <c r="J11" s="166"/>
      <c r="O11" s="8"/>
    </row>
    <row r="12" spans="1:17" ht="12" customHeight="1" x14ac:dyDescent="0.3">
      <c r="A12" s="155">
        <v>45234</v>
      </c>
      <c r="B12" s="8">
        <v>4</v>
      </c>
      <c r="C12" s="1">
        <v>4</v>
      </c>
      <c r="D12" s="1">
        <v>1</v>
      </c>
      <c r="E12" s="9">
        <v>7</v>
      </c>
      <c r="F12" s="9">
        <v>8</v>
      </c>
      <c r="G12" s="9">
        <v>8</v>
      </c>
      <c r="H12" s="9">
        <v>10</v>
      </c>
      <c r="I12" s="1">
        <f t="shared" si="0"/>
        <v>7.5</v>
      </c>
      <c r="J12" s="166"/>
      <c r="O12" s="8"/>
    </row>
    <row r="13" spans="1:17" x14ac:dyDescent="0.3">
      <c r="A13" s="155">
        <v>45241</v>
      </c>
      <c r="B13" s="8">
        <v>4</v>
      </c>
      <c r="C13" s="1">
        <v>4</v>
      </c>
      <c r="D13" s="1">
        <v>2</v>
      </c>
      <c r="E13" s="9">
        <v>5</v>
      </c>
      <c r="F13" s="9">
        <v>6</v>
      </c>
      <c r="G13" s="9">
        <v>8</v>
      </c>
      <c r="H13" s="9">
        <v>10</v>
      </c>
      <c r="I13" s="1">
        <f t="shared" si="0"/>
        <v>5.8</v>
      </c>
      <c r="J13" s="166"/>
      <c r="O13" s="8"/>
    </row>
    <row r="14" spans="1:17" x14ac:dyDescent="0.3">
      <c r="A14" s="155">
        <v>45248</v>
      </c>
      <c r="B14" s="8">
        <v>4</v>
      </c>
      <c r="C14" s="1">
        <v>5</v>
      </c>
      <c r="D14" s="1">
        <v>1</v>
      </c>
      <c r="E14" s="9">
        <v>8</v>
      </c>
      <c r="F14" s="9">
        <v>8</v>
      </c>
      <c r="G14" s="9">
        <v>9</v>
      </c>
      <c r="H14" s="9">
        <v>10</v>
      </c>
      <c r="I14" s="1">
        <f t="shared" si="0"/>
        <v>8.1999999999999993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4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</row>
    <row r="16" spans="1:17" x14ac:dyDescent="0.3">
      <c r="A16" s="155">
        <v>45262</v>
      </c>
      <c r="B16" s="8">
        <v>3</v>
      </c>
      <c r="C16" s="1">
        <v>6</v>
      </c>
      <c r="D16" s="1">
        <v>1</v>
      </c>
      <c r="E16" s="9">
        <v>6</v>
      </c>
      <c r="F16" s="9">
        <v>7</v>
      </c>
      <c r="G16" s="9">
        <v>6</v>
      </c>
      <c r="H16" s="9">
        <v>7</v>
      </c>
      <c r="I16" s="1">
        <f t="shared" si="0"/>
        <v>6.2999999999999989</v>
      </c>
      <c r="J16" s="166"/>
    </row>
    <row r="17" spans="1:10" x14ac:dyDescent="0.3">
      <c r="A17" s="155">
        <v>45269</v>
      </c>
      <c r="B17" s="8">
        <v>3</v>
      </c>
      <c r="C17" s="1">
        <v>6</v>
      </c>
      <c r="D17" s="1">
        <v>2</v>
      </c>
      <c r="E17" s="9">
        <v>6</v>
      </c>
      <c r="F17" s="9">
        <v>7</v>
      </c>
      <c r="G17" s="9">
        <v>7</v>
      </c>
      <c r="H17" s="9">
        <v>5</v>
      </c>
      <c r="I17" s="1">
        <f t="shared" si="0"/>
        <v>6.3</v>
      </c>
      <c r="J17" s="166"/>
    </row>
    <row r="18" spans="1:10" x14ac:dyDescent="0.3">
      <c r="A18" s="155">
        <v>45276</v>
      </c>
      <c r="B18" s="8"/>
      <c r="C18" s="1">
        <v>7</v>
      </c>
      <c r="D18" s="1">
        <v>1</v>
      </c>
      <c r="E18" s="9" t="s">
        <v>149</v>
      </c>
      <c r="F18" s="9" t="s">
        <v>149</v>
      </c>
      <c r="G18" s="9" t="s">
        <v>149</v>
      </c>
      <c r="H18" s="9" t="s">
        <v>149</v>
      </c>
      <c r="I18" s="1" t="e">
        <f t="shared" si="0"/>
        <v>#VALUE!</v>
      </c>
      <c r="J18" s="166"/>
    </row>
    <row r="19" spans="1:10" x14ac:dyDescent="0.3">
      <c r="A19" s="155">
        <v>45297</v>
      </c>
      <c r="B19" s="8">
        <v>3</v>
      </c>
      <c r="C19" s="1">
        <v>8</v>
      </c>
      <c r="D19" s="1">
        <v>1</v>
      </c>
      <c r="E19" s="9">
        <v>8</v>
      </c>
      <c r="F19" s="9">
        <v>8</v>
      </c>
      <c r="G19" s="9">
        <v>7</v>
      </c>
      <c r="H19" s="9">
        <v>5</v>
      </c>
      <c r="I19" s="1">
        <f t="shared" si="0"/>
        <v>7.75</v>
      </c>
      <c r="J19" s="166"/>
    </row>
    <row r="20" spans="1:10" x14ac:dyDescent="0.3">
      <c r="A20" s="155">
        <v>45304</v>
      </c>
      <c r="B20" s="8">
        <v>4</v>
      </c>
      <c r="C20" s="1">
        <v>9</v>
      </c>
      <c r="D20" s="1">
        <v>1</v>
      </c>
      <c r="E20" s="9">
        <v>8</v>
      </c>
      <c r="F20" s="9">
        <v>8</v>
      </c>
      <c r="G20" s="9">
        <v>9</v>
      </c>
      <c r="H20" s="9">
        <v>10</v>
      </c>
      <c r="I20" s="1">
        <f t="shared" si="0"/>
        <v>8.1999999999999993</v>
      </c>
      <c r="J20" s="166"/>
    </row>
    <row r="21" spans="1:10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0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4"/>
    </row>
    <row r="31" spans="1:10" x14ac:dyDescent="0.3">
      <c r="A31" s="1"/>
      <c r="B31" s="155"/>
      <c r="C31" s="2"/>
      <c r="D31" s="2"/>
      <c r="E31" s="4"/>
      <c r="F31" s="4"/>
      <c r="G31" s="4"/>
      <c r="H31" s="4"/>
      <c r="I31" s="4"/>
      <c r="J31" s="7"/>
    </row>
    <row r="32" spans="1:10" x14ac:dyDescent="0.3">
      <c r="A32" s="2" t="s">
        <v>4</v>
      </c>
      <c r="C32" s="1"/>
      <c r="E32" s="4">
        <f>SUM(E7:E30)</f>
        <v>84</v>
      </c>
      <c r="F32" s="4">
        <f>SUM(F7:F30)</f>
        <v>95</v>
      </c>
      <c r="G32" s="4">
        <f>SUM(G7:G30)</f>
        <v>98</v>
      </c>
      <c r="H32" s="4">
        <f>SUM(H7:H30)</f>
        <v>98</v>
      </c>
      <c r="I32" s="7">
        <f>0.6*E32+0.25*F32+0.1*G32+0.05*H32</f>
        <v>88.850000000000009</v>
      </c>
      <c r="J32" s="4"/>
    </row>
    <row r="33" spans="1:12" x14ac:dyDescent="0.3">
      <c r="A33" s="2" t="s">
        <v>9</v>
      </c>
      <c r="B33" s="1">
        <f>COUNT(E7:E30)</f>
        <v>13</v>
      </c>
      <c r="C33" s="1"/>
      <c r="E33" s="4">
        <f>$B$33</f>
        <v>13</v>
      </c>
      <c r="F33" s="4">
        <f>$B$33</f>
        <v>13</v>
      </c>
      <c r="G33" s="4">
        <f>$B$33</f>
        <v>13</v>
      </c>
      <c r="H33" s="4">
        <f>$B$33</f>
        <v>13</v>
      </c>
      <c r="I33" s="4"/>
      <c r="J33" s="4"/>
    </row>
    <row r="34" spans="1:12" x14ac:dyDescent="0.3">
      <c r="A34" s="2" t="s">
        <v>97</v>
      </c>
      <c r="C34" s="1"/>
      <c r="E34" s="4">
        <f>+E32/($B$33*10)*'[1]Summary All Grounds'!$G$5</f>
        <v>3.8769230769230774</v>
      </c>
      <c r="F34" s="4">
        <f>+F32/($B$33*10)*'[1]Summary All Grounds'!$H$5</f>
        <v>1.8269230769230769</v>
      </c>
      <c r="G34" s="4">
        <f>+G32/($B$33*10)*'[1]Summary All Grounds'!$I$5</f>
        <v>0.75384615384615383</v>
      </c>
      <c r="H34" s="4">
        <f>+H32/($B$33*10)*'[1]Summary All Grounds'!$J$5</f>
        <v>0.37692307692307692</v>
      </c>
      <c r="I34" s="4">
        <f>SUM(E34:H34)</f>
        <v>6.8346153846153843</v>
      </c>
      <c r="J34" s="4"/>
    </row>
    <row r="35" spans="1:12" x14ac:dyDescent="0.3">
      <c r="A35" s="1"/>
      <c r="B35" s="155"/>
      <c r="C35" s="1"/>
      <c r="E35" s="4"/>
      <c r="F35" s="4"/>
      <c r="G35" s="4"/>
      <c r="H35" s="4"/>
      <c r="I35" s="4"/>
      <c r="J35" s="2" t="s">
        <v>115</v>
      </c>
    </row>
    <row r="36" spans="1:12" x14ac:dyDescent="0.3">
      <c r="A36" s="1"/>
      <c r="B36" s="155"/>
      <c r="C36" s="1"/>
      <c r="I36" s="4">
        <f>+I32/B33</f>
        <v>6.8346153846153852</v>
      </c>
      <c r="J36" s="2" t="s">
        <v>116</v>
      </c>
      <c r="L36" s="156"/>
    </row>
    <row r="37" spans="1:12" x14ac:dyDescent="0.3">
      <c r="A37" s="1"/>
      <c r="B37" s="155"/>
      <c r="C37" s="1"/>
      <c r="I37" s="4">
        <f>+I34-I36</f>
        <v>0</v>
      </c>
      <c r="J37" s="4"/>
    </row>
    <row r="38" spans="1:12" x14ac:dyDescent="0.3">
      <c r="A38" s="1"/>
      <c r="B38" s="155"/>
      <c r="C38" s="1"/>
      <c r="E38" s="4"/>
      <c r="F38" s="4"/>
      <c r="G38" s="4"/>
      <c r="H38" s="4"/>
      <c r="I38" s="4"/>
      <c r="J38" s="2"/>
    </row>
    <row r="39" spans="1:12" x14ac:dyDescent="0.3">
      <c r="A39" s="1"/>
      <c r="B39" s="155"/>
      <c r="C39" s="1"/>
      <c r="I39" s="4"/>
      <c r="J39" s="2"/>
    </row>
    <row r="40" spans="1:12" x14ac:dyDescent="0.3">
      <c r="A40" s="1"/>
      <c r="B40" s="155"/>
      <c r="C40" s="1"/>
      <c r="I40" s="4"/>
      <c r="J40" s="2"/>
    </row>
    <row r="41" spans="1:12" x14ac:dyDescent="0.3">
      <c r="A41" s="1"/>
      <c r="B41" s="155"/>
      <c r="C41" s="1"/>
      <c r="I41" s="2"/>
    </row>
  </sheetData>
  <mergeCells count="1">
    <mergeCell ref="F2:G2"/>
  </mergeCells>
  <phoneticPr fontId="1" type="noConversion"/>
  <pageMargins left="0.75" right="0.75" top="1" bottom="1" header="0.5" footer="0.5"/>
  <pageSetup orientation="portrait" horizontalDpi="204" verticalDpi="196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5">
    <tabColor indexed="44"/>
  </sheetPr>
  <dimension ref="A1:Q47"/>
  <sheetViews>
    <sheetView workbookViewId="0">
      <selection activeCell="K22" sqref="K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31</v>
      </c>
      <c r="C2" s="119"/>
      <c r="D2" s="119"/>
      <c r="E2" s="119"/>
      <c r="F2" s="212" t="s">
        <v>52</v>
      </c>
      <c r="G2" s="212"/>
      <c r="H2" s="139">
        <f>+I38</f>
        <v>6.3321428571428573</v>
      </c>
      <c r="I2" s="115"/>
      <c r="J2" s="139"/>
    </row>
    <row r="3" spans="1:17" x14ac:dyDescent="0.3">
      <c r="A3" s="115" t="s">
        <v>49</v>
      </c>
      <c r="B3" s="115" t="s">
        <v>32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1</v>
      </c>
      <c r="C7" s="1">
        <v>1</v>
      </c>
      <c r="D7" s="1">
        <v>1</v>
      </c>
      <c r="E7" s="9">
        <v>5</v>
      </c>
      <c r="F7" s="9">
        <v>7</v>
      </c>
      <c r="G7" s="9">
        <v>7</v>
      </c>
      <c r="H7" s="9">
        <v>6</v>
      </c>
      <c r="I7" s="1">
        <f>0.6*E7+0.25*F7+0.1*G7+0.05*H7</f>
        <v>5.75</v>
      </c>
      <c r="J7" s="166"/>
    </row>
    <row r="8" spans="1:17" x14ac:dyDescent="0.3">
      <c r="A8" s="155"/>
      <c r="B8" s="8"/>
      <c r="C8" s="1">
        <v>2</v>
      </c>
      <c r="D8" s="1">
        <v>1</v>
      </c>
      <c r="E8" s="9" t="s">
        <v>149</v>
      </c>
      <c r="F8" s="9" t="s">
        <v>149</v>
      </c>
      <c r="G8" s="9" t="s">
        <v>149</v>
      </c>
      <c r="H8" s="9" t="s">
        <v>149</v>
      </c>
      <c r="I8" s="1" t="e">
        <f>0.6*E8+0.25*F8+0.1*G8+0.05*H8</f>
        <v>#VALUE!</v>
      </c>
      <c r="J8" s="166"/>
    </row>
    <row r="9" spans="1:17" x14ac:dyDescent="0.3">
      <c r="A9" s="155"/>
      <c r="B9" s="8"/>
      <c r="C9" s="1">
        <v>2</v>
      </c>
      <c r="D9" s="1">
        <v>2</v>
      </c>
      <c r="E9" s="9" t="s">
        <v>149</v>
      </c>
      <c r="F9" s="9" t="s">
        <v>149</v>
      </c>
      <c r="G9" s="9" t="s">
        <v>149</v>
      </c>
      <c r="H9" s="9" t="s">
        <v>149</v>
      </c>
      <c r="I9" s="1" t="e">
        <f>0.6*E9+0.25*F9+0.1*G9+0.05*H9</f>
        <v>#VALUE!</v>
      </c>
      <c r="J9" s="166"/>
      <c r="O9" s="8"/>
    </row>
    <row r="10" spans="1:17" x14ac:dyDescent="0.3">
      <c r="A10" s="155">
        <v>45220</v>
      </c>
      <c r="B10" s="8">
        <v>2</v>
      </c>
      <c r="C10" s="1">
        <v>3</v>
      </c>
      <c r="D10" s="1">
        <v>1</v>
      </c>
      <c r="E10" s="9">
        <v>6</v>
      </c>
      <c r="F10" s="9">
        <v>8</v>
      </c>
      <c r="G10" s="9">
        <v>8</v>
      </c>
      <c r="H10" s="9">
        <v>10</v>
      </c>
      <c r="I10" s="1">
        <f t="shared" ref="I10:I30" si="0">0.6*E10+0.25*F10+0.1*G10+0.05*H10</f>
        <v>6.8999999999999995</v>
      </c>
      <c r="J10" s="166"/>
      <c r="O10" s="8"/>
    </row>
    <row r="11" spans="1:17" x14ac:dyDescent="0.3">
      <c r="A11" s="155">
        <v>45227</v>
      </c>
      <c r="B11" s="8">
        <v>2</v>
      </c>
      <c r="C11" s="1">
        <v>3</v>
      </c>
      <c r="D11" s="1">
        <v>2</v>
      </c>
      <c r="E11" s="9">
        <v>8</v>
      </c>
      <c r="F11" s="9">
        <v>8</v>
      </c>
      <c r="G11" s="9">
        <v>8</v>
      </c>
      <c r="H11" s="9">
        <v>10</v>
      </c>
      <c r="I11" s="1">
        <f t="shared" si="0"/>
        <v>8.1</v>
      </c>
      <c r="J11" s="166"/>
      <c r="O11" s="8"/>
    </row>
    <row r="12" spans="1:17" ht="12" customHeight="1" x14ac:dyDescent="0.3">
      <c r="A12" s="155">
        <v>45234</v>
      </c>
      <c r="B12" s="8">
        <v>1</v>
      </c>
      <c r="C12" s="1">
        <v>4</v>
      </c>
      <c r="D12" s="1">
        <v>1</v>
      </c>
      <c r="E12" s="9">
        <v>6</v>
      </c>
      <c r="F12" s="9">
        <v>8</v>
      </c>
      <c r="G12" s="9">
        <v>8</v>
      </c>
      <c r="H12" s="9">
        <v>5</v>
      </c>
      <c r="I12" s="1">
        <f t="shared" si="0"/>
        <v>6.6499999999999995</v>
      </c>
      <c r="J12" s="166"/>
      <c r="O12" s="8"/>
    </row>
    <row r="13" spans="1:17" x14ac:dyDescent="0.3">
      <c r="A13" s="155">
        <v>45241</v>
      </c>
      <c r="B13" s="8">
        <v>1</v>
      </c>
      <c r="C13" s="1">
        <v>4</v>
      </c>
      <c r="D13" s="1">
        <v>2</v>
      </c>
      <c r="E13" s="9">
        <v>6</v>
      </c>
      <c r="F13" s="9">
        <v>9</v>
      </c>
      <c r="G13" s="9">
        <v>8</v>
      </c>
      <c r="H13" s="9">
        <v>10</v>
      </c>
      <c r="I13" s="1">
        <f t="shared" si="0"/>
        <v>7.1499999999999995</v>
      </c>
      <c r="J13" s="166"/>
      <c r="O13" s="8"/>
    </row>
    <row r="14" spans="1:17" x14ac:dyDescent="0.3">
      <c r="A14" s="155">
        <v>45248</v>
      </c>
      <c r="B14" s="8">
        <v>2</v>
      </c>
      <c r="C14" s="1">
        <v>5</v>
      </c>
      <c r="D14" s="1">
        <v>1</v>
      </c>
      <c r="E14" s="9">
        <v>7</v>
      </c>
      <c r="F14" s="9">
        <v>4</v>
      </c>
      <c r="G14" s="9">
        <v>7</v>
      </c>
      <c r="H14" s="9">
        <v>8</v>
      </c>
      <c r="I14" s="1">
        <f t="shared" si="0"/>
        <v>6.3000000000000007</v>
      </c>
      <c r="J14" s="166"/>
      <c r="O14" s="8"/>
    </row>
    <row r="15" spans="1:17" x14ac:dyDescent="0.3">
      <c r="A15" s="155">
        <v>45255</v>
      </c>
      <c r="B15" s="8">
        <v>2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  <c r="N15" s="155"/>
      <c r="O15" s="8"/>
      <c r="P15" s="1"/>
      <c r="Q15" s="1"/>
    </row>
    <row r="16" spans="1:17" x14ac:dyDescent="0.3">
      <c r="A16" s="155">
        <v>45262</v>
      </c>
      <c r="B16" s="8">
        <v>1</v>
      </c>
      <c r="C16" s="1">
        <v>6</v>
      </c>
      <c r="D16" s="1">
        <v>1</v>
      </c>
      <c r="E16" s="9">
        <v>6</v>
      </c>
      <c r="F16" s="9">
        <v>8</v>
      </c>
      <c r="G16" s="9">
        <v>7</v>
      </c>
      <c r="H16" s="9">
        <v>10</v>
      </c>
      <c r="I16" s="1">
        <f t="shared" si="0"/>
        <v>6.8</v>
      </c>
      <c r="J16" s="166"/>
      <c r="N16" s="155"/>
      <c r="O16" s="8"/>
      <c r="P16" s="1"/>
      <c r="Q16" s="1"/>
    </row>
    <row r="17" spans="1:10" x14ac:dyDescent="0.3">
      <c r="A17" s="155">
        <v>45269</v>
      </c>
      <c r="B17" s="8">
        <v>1</v>
      </c>
      <c r="C17" s="1">
        <v>6</v>
      </c>
      <c r="D17" s="1">
        <v>2</v>
      </c>
      <c r="E17" s="9">
        <v>7</v>
      </c>
      <c r="F17" s="9">
        <v>8</v>
      </c>
      <c r="G17" s="9">
        <v>7</v>
      </c>
      <c r="H17" s="9">
        <v>10</v>
      </c>
      <c r="I17" s="1">
        <f t="shared" si="0"/>
        <v>7.4</v>
      </c>
      <c r="J17" s="166"/>
    </row>
    <row r="18" spans="1:10" x14ac:dyDescent="0.3">
      <c r="A18" s="155">
        <v>45270</v>
      </c>
      <c r="B18" s="8" t="s">
        <v>152</v>
      </c>
      <c r="C18" s="1">
        <v>4</v>
      </c>
      <c r="D18" s="1">
        <v>1</v>
      </c>
      <c r="E18" s="9">
        <v>7</v>
      </c>
      <c r="F18" s="9">
        <v>7</v>
      </c>
      <c r="G18" s="9">
        <v>8</v>
      </c>
      <c r="H18" s="9">
        <v>10</v>
      </c>
      <c r="I18" s="1">
        <f t="shared" si="0"/>
        <v>7.25</v>
      </c>
      <c r="J18" s="166"/>
    </row>
    <row r="19" spans="1:10" x14ac:dyDescent="0.3">
      <c r="A19" s="155">
        <v>45276</v>
      </c>
      <c r="B19" s="8">
        <v>1</v>
      </c>
      <c r="C19" s="1">
        <v>7</v>
      </c>
      <c r="D19" s="1">
        <v>1</v>
      </c>
      <c r="E19" s="9">
        <v>4</v>
      </c>
      <c r="F19" s="9">
        <v>4</v>
      </c>
      <c r="G19" s="9">
        <v>6</v>
      </c>
      <c r="H19" s="9">
        <v>5</v>
      </c>
      <c r="I19" s="1">
        <f t="shared" si="0"/>
        <v>4.25</v>
      </c>
      <c r="J19" s="166"/>
    </row>
    <row r="20" spans="1:10" x14ac:dyDescent="0.3">
      <c r="A20" s="155">
        <v>45297</v>
      </c>
      <c r="B20" s="8">
        <v>2</v>
      </c>
      <c r="C20" s="1">
        <v>8</v>
      </c>
      <c r="D20" s="1">
        <v>1</v>
      </c>
      <c r="E20" s="9">
        <v>8</v>
      </c>
      <c r="F20" s="9">
        <v>8</v>
      </c>
      <c r="G20" s="9">
        <v>6</v>
      </c>
      <c r="H20" s="9">
        <v>5</v>
      </c>
      <c r="I20" s="1">
        <f t="shared" si="0"/>
        <v>7.65</v>
      </c>
      <c r="J20" s="166"/>
    </row>
    <row r="21" spans="1:10" x14ac:dyDescent="0.3">
      <c r="A21" s="155">
        <v>45304</v>
      </c>
      <c r="B21" s="8">
        <v>1</v>
      </c>
      <c r="C21" s="1">
        <v>9</v>
      </c>
      <c r="D21" s="1">
        <v>1</v>
      </c>
      <c r="E21" s="9">
        <v>8</v>
      </c>
      <c r="F21" s="9">
        <v>8</v>
      </c>
      <c r="G21" s="9">
        <v>7</v>
      </c>
      <c r="H21" s="9">
        <v>8</v>
      </c>
      <c r="I21" s="1">
        <f t="shared" si="0"/>
        <v>7.9</v>
      </c>
      <c r="J21" s="166"/>
    </row>
    <row r="22" spans="1:10" x14ac:dyDescent="0.3">
      <c r="A22" s="155">
        <v>45305</v>
      </c>
      <c r="B22" s="8" t="s">
        <v>152</v>
      </c>
      <c r="C22" s="1">
        <v>5</v>
      </c>
      <c r="D22" s="1">
        <v>1</v>
      </c>
      <c r="E22" s="9">
        <v>6</v>
      </c>
      <c r="F22" s="9">
        <v>7</v>
      </c>
      <c r="G22" s="9">
        <v>7</v>
      </c>
      <c r="H22" s="9">
        <v>10</v>
      </c>
      <c r="I22" s="1">
        <f t="shared" si="0"/>
        <v>6.55</v>
      </c>
      <c r="J22" s="166"/>
    </row>
    <row r="23" spans="1:10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5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11</v>
      </c>
      <c r="D25" s="1">
        <v>1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11</v>
      </c>
      <c r="D26" s="1">
        <v>2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12</v>
      </c>
      <c r="D27" s="1">
        <v>1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>
        <v>12</v>
      </c>
      <c r="D28" s="1">
        <v>2</v>
      </c>
      <c r="E28" s="9"/>
      <c r="F28" s="9"/>
      <c r="G28" s="9"/>
      <c r="H28" s="9"/>
      <c r="I28" s="1">
        <f t="shared" si="0"/>
        <v>0</v>
      </c>
      <c r="J28" s="166"/>
    </row>
    <row r="29" spans="1:10" x14ac:dyDescent="0.3">
      <c r="A29" s="155"/>
      <c r="B29" s="8"/>
      <c r="C29" s="1">
        <v>13</v>
      </c>
      <c r="D29" s="1">
        <v>1</v>
      </c>
      <c r="E29" s="9"/>
      <c r="F29" s="9"/>
      <c r="G29" s="9"/>
      <c r="H29" s="9"/>
      <c r="I29" s="1">
        <f t="shared" si="0"/>
        <v>0</v>
      </c>
      <c r="J29" s="166"/>
    </row>
    <row r="30" spans="1:10" x14ac:dyDescent="0.3">
      <c r="A30" s="155"/>
      <c r="B30" s="8"/>
      <c r="C30" s="1">
        <v>13</v>
      </c>
      <c r="D30" s="1">
        <v>2</v>
      </c>
      <c r="E30" s="9"/>
      <c r="F30" s="9"/>
      <c r="G30" s="9"/>
      <c r="H30" s="9"/>
      <c r="I30" s="1">
        <f t="shared" si="0"/>
        <v>0</v>
      </c>
      <c r="J30" s="166"/>
    </row>
    <row r="31" spans="1:10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0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166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4"/>
    </row>
    <row r="34" spans="1:12" x14ac:dyDescent="0.3">
      <c r="A34" s="155"/>
      <c r="B34" s="8"/>
      <c r="C34" s="1"/>
      <c r="E34" s="9"/>
      <c r="F34" s="9"/>
      <c r="G34" s="9"/>
      <c r="H34" s="9"/>
      <c r="I34" s="1">
        <f>0.6*E34+0.25*F34+0.1*G34+0.05*H34</f>
        <v>0</v>
      </c>
      <c r="J34" s="7"/>
    </row>
    <row r="35" spans="1:12" x14ac:dyDescent="0.3">
      <c r="A35" s="1"/>
      <c r="B35" s="155"/>
      <c r="C35" s="2"/>
      <c r="D35" s="2"/>
      <c r="E35" s="4"/>
      <c r="F35" s="4"/>
      <c r="G35" s="4"/>
      <c r="H35" s="4"/>
      <c r="I35" s="4"/>
      <c r="J35" s="4"/>
    </row>
    <row r="36" spans="1:12" x14ac:dyDescent="0.3">
      <c r="A36" s="2" t="s">
        <v>4</v>
      </c>
      <c r="C36" s="1"/>
      <c r="E36" s="4">
        <f>SUM(E7:E34)</f>
        <v>84</v>
      </c>
      <c r="F36" s="4">
        <f>SUM(F7:F34)</f>
        <v>94</v>
      </c>
      <c r="G36" s="4">
        <f>SUM(G7:G34)</f>
        <v>94</v>
      </c>
      <c r="H36" s="4">
        <f>SUM(H7:H34)</f>
        <v>107</v>
      </c>
      <c r="I36" s="7">
        <f>0.6*E36+0.25*F36+0.1*G36+0.05*H36</f>
        <v>88.65</v>
      </c>
      <c r="J36" s="4"/>
    </row>
    <row r="37" spans="1:12" x14ac:dyDescent="0.3">
      <c r="A37" s="2" t="s">
        <v>9</v>
      </c>
      <c r="B37" s="1">
        <f>COUNT(E7:E34)</f>
        <v>14</v>
      </c>
      <c r="C37" s="1"/>
      <c r="E37" s="4">
        <f>$B$37</f>
        <v>14</v>
      </c>
      <c r="F37" s="4">
        <f>$B$37</f>
        <v>14</v>
      </c>
      <c r="G37" s="4">
        <f>$B$37</f>
        <v>14</v>
      </c>
      <c r="H37" s="4">
        <f>$B$37</f>
        <v>14</v>
      </c>
      <c r="I37" s="4"/>
      <c r="J37" s="4"/>
    </row>
    <row r="38" spans="1:12" x14ac:dyDescent="0.3">
      <c r="A38" s="2" t="s">
        <v>97</v>
      </c>
      <c r="C38" s="1"/>
      <c r="E38" s="4">
        <f>+E36/($B$37*10)*'[1]Summary All Grounds'!$G$5</f>
        <v>3.5999999999999996</v>
      </c>
      <c r="F38" s="4">
        <f>+F36/($B$37*10)*'[1]Summary All Grounds'!$H$5</f>
        <v>1.6785714285714284</v>
      </c>
      <c r="G38" s="4">
        <f>+G36/($B$37*10)*'[1]Summary All Grounds'!$I$5</f>
        <v>0.67142857142857137</v>
      </c>
      <c r="H38" s="4">
        <f>+H36/($B$37*10)*'[1]Summary All Grounds'!$J$5</f>
        <v>0.38214285714285712</v>
      </c>
      <c r="I38" s="4">
        <f>SUM(E38:H38)</f>
        <v>6.3321428571428573</v>
      </c>
      <c r="J38" s="2" t="s">
        <v>115</v>
      </c>
    </row>
    <row r="39" spans="1:12" x14ac:dyDescent="0.3">
      <c r="A39" s="1"/>
      <c r="B39" s="155"/>
      <c r="C39" s="1"/>
      <c r="E39" s="4"/>
      <c r="F39" s="4"/>
      <c r="G39" s="4"/>
      <c r="H39" s="4"/>
      <c r="I39" s="4"/>
      <c r="J39" s="2" t="s">
        <v>116</v>
      </c>
    </row>
    <row r="40" spans="1:12" x14ac:dyDescent="0.3">
      <c r="A40" s="1"/>
      <c r="B40" s="155"/>
      <c r="C40" s="1"/>
      <c r="I40" s="4">
        <f>+I36/B37</f>
        <v>6.3321428571428573</v>
      </c>
      <c r="J40" s="4"/>
    </row>
    <row r="41" spans="1:12" x14ac:dyDescent="0.3">
      <c r="A41" s="1"/>
      <c r="B41" s="155"/>
      <c r="C41" s="1"/>
      <c r="I41" s="4">
        <f>+I38-I40</f>
        <v>0</v>
      </c>
      <c r="J41" s="4"/>
      <c r="L41" s="156"/>
    </row>
    <row r="42" spans="1:12" x14ac:dyDescent="0.3">
      <c r="C42" s="1"/>
      <c r="E42" s="4"/>
      <c r="F42" s="4"/>
      <c r="G42" s="4"/>
      <c r="H42" s="4"/>
      <c r="I42" s="4"/>
      <c r="J42" s="4"/>
    </row>
    <row r="43" spans="1:12" x14ac:dyDescent="0.3">
      <c r="C43" s="1"/>
      <c r="E43" s="4"/>
      <c r="F43" s="4"/>
      <c r="G43" s="4"/>
      <c r="H43" s="4"/>
      <c r="I43" s="4"/>
      <c r="J43" s="2"/>
    </row>
    <row r="44" spans="1:12" x14ac:dyDescent="0.3">
      <c r="A44" s="1"/>
      <c r="B44" s="155"/>
      <c r="C44" s="1"/>
      <c r="E44" s="4"/>
      <c r="F44" s="4"/>
      <c r="G44" s="4"/>
      <c r="H44" s="4"/>
      <c r="I44" s="4"/>
      <c r="J44" s="2"/>
    </row>
    <row r="45" spans="1:12" x14ac:dyDescent="0.3">
      <c r="A45" s="1"/>
      <c r="B45" s="155"/>
      <c r="C45" s="1"/>
      <c r="I45" s="4"/>
      <c r="J45" s="2"/>
    </row>
    <row r="46" spans="1:12" x14ac:dyDescent="0.3">
      <c r="A46" s="1"/>
      <c r="B46" s="155"/>
      <c r="C46" s="1"/>
      <c r="I46" s="4"/>
    </row>
    <row r="47" spans="1:12" x14ac:dyDescent="0.3">
      <c r="A47" s="1"/>
      <c r="B47" s="155"/>
      <c r="C47" s="1"/>
      <c r="I47" s="2"/>
    </row>
  </sheetData>
  <mergeCells count="1">
    <mergeCell ref="F2:G2"/>
  </mergeCells>
  <phoneticPr fontId="0" type="noConversion"/>
  <pageMargins left="0.47" right="0.35" top="0.3" bottom="0.21" header="0.5" footer="0.24"/>
  <pageSetup orientation="landscape" horizont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44"/>
  </sheetPr>
  <dimension ref="A1:Q36"/>
  <sheetViews>
    <sheetView workbookViewId="0">
      <pane ySplit="6" topLeftCell="A7" activePane="bottomLeft" state="frozen"/>
      <selection activeCell="E40" sqref="E40"/>
      <selection pane="bottomLeft" activeCell="J23" sqref="J23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31</v>
      </c>
      <c r="C2" s="159"/>
      <c r="D2" s="159"/>
      <c r="E2" s="159"/>
      <c r="F2" s="211" t="s">
        <v>52</v>
      </c>
      <c r="G2" s="211"/>
      <c r="H2" s="160" t="e">
        <f>+I33</f>
        <v>#DIV/0!</v>
      </c>
      <c r="I2" s="158"/>
      <c r="J2" s="160"/>
    </row>
    <row r="3" spans="1:17" x14ac:dyDescent="0.3">
      <c r="A3" s="158" t="s">
        <v>49</v>
      </c>
      <c r="B3" s="158" t="s">
        <v>62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/>
      <c r="B7" s="8"/>
      <c r="C7" s="1">
        <v>1</v>
      </c>
      <c r="D7" s="1">
        <v>1</v>
      </c>
      <c r="E7" s="9"/>
      <c r="F7" s="9"/>
      <c r="G7" s="9"/>
      <c r="H7" s="9"/>
      <c r="I7" s="1">
        <f>0.6*E7+0.25*F7+0.1*G7+0.05*H7</f>
        <v>0</v>
      </c>
      <c r="J7" s="166"/>
    </row>
    <row r="8" spans="1:17" x14ac:dyDescent="0.3">
      <c r="A8" s="155"/>
      <c r="B8" s="8"/>
      <c r="C8" s="1">
        <v>2</v>
      </c>
      <c r="D8" s="1">
        <v>1</v>
      </c>
      <c r="E8" s="9"/>
      <c r="F8" s="9"/>
      <c r="G8" s="9"/>
      <c r="H8" s="9"/>
      <c r="I8" s="1">
        <f>0.6*E8+0.25*F8+0.1*G8+0.05*H8</f>
        <v>0</v>
      </c>
      <c r="J8" s="166"/>
    </row>
    <row r="9" spans="1:17" x14ac:dyDescent="0.3">
      <c r="A9" s="155"/>
      <c r="B9" s="8"/>
      <c r="C9" s="1">
        <v>2</v>
      </c>
      <c r="D9" s="1">
        <v>2</v>
      </c>
      <c r="E9" s="9"/>
      <c r="F9" s="9"/>
      <c r="G9" s="9"/>
      <c r="H9" s="9"/>
      <c r="I9" s="1">
        <f>0.6*E9+0.25*F9+0.1*G9+0.05*H9</f>
        <v>0</v>
      </c>
      <c r="J9" s="166"/>
      <c r="O9" s="8"/>
    </row>
    <row r="10" spans="1:17" x14ac:dyDescent="0.3">
      <c r="A10" s="155"/>
      <c r="B10" s="8"/>
      <c r="C10" s="1">
        <v>3</v>
      </c>
      <c r="D10" s="1">
        <v>1</v>
      </c>
      <c r="E10" s="9"/>
      <c r="F10" s="9"/>
      <c r="G10" s="9"/>
      <c r="H10" s="9"/>
      <c r="I10" s="1">
        <f t="shared" ref="I10:I27" si="0">0.6*E10+0.25*F10+0.1*G10+0.05*H10</f>
        <v>0</v>
      </c>
      <c r="J10" s="166"/>
      <c r="O10" s="8"/>
    </row>
    <row r="11" spans="1:17" x14ac:dyDescent="0.3">
      <c r="A11" s="155"/>
      <c r="B11" s="8"/>
      <c r="C11" s="1">
        <v>3</v>
      </c>
      <c r="D11" s="1">
        <v>2</v>
      </c>
      <c r="E11" s="9"/>
      <c r="F11" s="9"/>
      <c r="G11" s="9"/>
      <c r="H11" s="9"/>
      <c r="I11" s="1">
        <f t="shared" si="0"/>
        <v>0</v>
      </c>
      <c r="J11" s="166"/>
      <c r="O11" s="8"/>
    </row>
    <row r="12" spans="1:17" ht="12" customHeight="1" x14ac:dyDescent="0.3">
      <c r="A12" s="155"/>
      <c r="B12" s="8"/>
      <c r="C12" s="1">
        <v>4</v>
      </c>
      <c r="D12" s="1">
        <v>1</v>
      </c>
      <c r="E12" s="9"/>
      <c r="F12" s="9"/>
      <c r="G12" s="9"/>
      <c r="H12" s="9"/>
      <c r="I12" s="1">
        <f t="shared" si="0"/>
        <v>0</v>
      </c>
      <c r="J12" s="166"/>
      <c r="O12" s="8"/>
    </row>
    <row r="13" spans="1:17" x14ac:dyDescent="0.3">
      <c r="A13" s="155"/>
      <c r="B13" s="8"/>
      <c r="C13" s="1">
        <v>4</v>
      </c>
      <c r="D13" s="1">
        <v>2</v>
      </c>
      <c r="E13" s="9"/>
      <c r="F13" s="9"/>
      <c r="G13" s="9"/>
      <c r="H13" s="9"/>
      <c r="I13" s="1">
        <f t="shared" si="0"/>
        <v>0</v>
      </c>
      <c r="J13" s="166"/>
      <c r="O13" s="8"/>
    </row>
    <row r="14" spans="1:17" x14ac:dyDescent="0.3">
      <c r="A14" s="155"/>
      <c r="B14" s="8"/>
      <c r="C14" s="1">
        <v>5</v>
      </c>
      <c r="D14" s="1">
        <v>1</v>
      </c>
      <c r="E14" s="9"/>
      <c r="F14" s="9"/>
      <c r="G14" s="9"/>
      <c r="H14" s="9"/>
      <c r="I14" s="1">
        <f t="shared" si="0"/>
        <v>0</v>
      </c>
      <c r="J14" s="166"/>
      <c r="N14" s="155"/>
      <c r="O14" s="8"/>
      <c r="P14" s="1"/>
      <c r="Q14" s="1"/>
    </row>
    <row r="15" spans="1:17" x14ac:dyDescent="0.3">
      <c r="A15" s="155"/>
      <c r="B15" s="8"/>
      <c r="C15" s="1">
        <v>5</v>
      </c>
      <c r="D15" s="1">
        <v>2</v>
      </c>
      <c r="E15" s="9"/>
      <c r="F15" s="9"/>
      <c r="G15" s="9"/>
      <c r="H15" s="9"/>
      <c r="I15" s="1">
        <f t="shared" si="0"/>
        <v>0</v>
      </c>
      <c r="J15" s="166"/>
    </row>
    <row r="16" spans="1:17" x14ac:dyDescent="0.3">
      <c r="A16" s="155"/>
      <c r="B16" s="8"/>
      <c r="C16" s="1">
        <v>6</v>
      </c>
      <c r="D16" s="1">
        <v>1</v>
      </c>
      <c r="E16" s="9"/>
      <c r="F16" s="9"/>
      <c r="G16" s="9"/>
      <c r="H16" s="9"/>
      <c r="I16" s="1">
        <f t="shared" si="0"/>
        <v>0</v>
      </c>
      <c r="J16" s="166"/>
    </row>
    <row r="17" spans="1:12" x14ac:dyDescent="0.3">
      <c r="A17" s="155"/>
      <c r="B17" s="8"/>
      <c r="C17" s="1">
        <v>6</v>
      </c>
      <c r="D17" s="1">
        <v>2</v>
      </c>
      <c r="E17" s="9"/>
      <c r="F17" s="9"/>
      <c r="G17" s="9"/>
      <c r="H17" s="9"/>
      <c r="I17" s="1">
        <f t="shared" si="0"/>
        <v>0</v>
      </c>
      <c r="J17" s="166"/>
    </row>
    <row r="18" spans="1:12" x14ac:dyDescent="0.3">
      <c r="A18" s="155"/>
      <c r="B18" s="8"/>
      <c r="C18" s="1">
        <v>7</v>
      </c>
      <c r="D18" s="1">
        <v>1</v>
      </c>
      <c r="E18" s="9"/>
      <c r="F18" s="9"/>
      <c r="G18" s="9"/>
      <c r="H18" s="9"/>
      <c r="I18" s="1">
        <f t="shared" si="0"/>
        <v>0</v>
      </c>
      <c r="J18" s="166"/>
    </row>
    <row r="19" spans="1:12" x14ac:dyDescent="0.3">
      <c r="A19" s="155"/>
      <c r="B19" s="8"/>
      <c r="C19" s="1">
        <v>8</v>
      </c>
      <c r="D19" s="1">
        <v>1</v>
      </c>
      <c r="E19" s="9"/>
      <c r="F19" s="9"/>
      <c r="G19" s="9"/>
      <c r="H19" s="9"/>
      <c r="I19" s="1">
        <f t="shared" si="0"/>
        <v>0</v>
      </c>
      <c r="J19" s="166"/>
    </row>
    <row r="20" spans="1:12" x14ac:dyDescent="0.3">
      <c r="A20" s="155"/>
      <c r="B20" s="8"/>
      <c r="C20" s="1">
        <v>9</v>
      </c>
      <c r="D20" s="1">
        <v>1</v>
      </c>
      <c r="E20" s="9"/>
      <c r="F20" s="9"/>
      <c r="G20" s="9"/>
      <c r="H20" s="9"/>
      <c r="I20" s="1">
        <f t="shared" si="0"/>
        <v>0</v>
      </c>
      <c r="J20" s="166"/>
    </row>
    <row r="21" spans="1:12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2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2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2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2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2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2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2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2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2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2" x14ac:dyDescent="0.3">
      <c r="A31" s="2" t="s">
        <v>4</v>
      </c>
      <c r="C31" s="1"/>
      <c r="E31" s="4">
        <f>SUM(E7:E29)</f>
        <v>0</v>
      </c>
      <c r="F31" s="4">
        <f>SUM(F7:F29)</f>
        <v>0</v>
      </c>
      <c r="G31" s="4">
        <f>SUM(G7:G29)</f>
        <v>0</v>
      </c>
      <c r="H31" s="4">
        <f>SUM(H7:H29)</f>
        <v>0</v>
      </c>
      <c r="I31" s="7">
        <f>0.6*E31+0.25*F31+0.1*G31+0.05*H31</f>
        <v>0</v>
      </c>
      <c r="J31" s="7"/>
    </row>
    <row r="32" spans="1:12" x14ac:dyDescent="0.3">
      <c r="A32" s="2" t="s">
        <v>9</v>
      </c>
      <c r="B32" s="1">
        <f>COUNT(E7:E29)</f>
        <v>0</v>
      </c>
      <c r="C32" s="1"/>
      <c r="E32" s="4">
        <f>$B$32</f>
        <v>0</v>
      </c>
      <c r="F32" s="4">
        <f>$B$32</f>
        <v>0</v>
      </c>
      <c r="G32" s="4">
        <f>$B$32</f>
        <v>0</v>
      </c>
      <c r="H32" s="4">
        <f>$B$32</f>
        <v>0</v>
      </c>
      <c r="I32" s="4"/>
      <c r="J32" s="4"/>
      <c r="L32" s="156"/>
    </row>
    <row r="33" spans="1:10" x14ac:dyDescent="0.3">
      <c r="A33" s="2" t="s">
        <v>97</v>
      </c>
      <c r="C33" s="1"/>
      <c r="E33" s="4" t="e">
        <f>+E31/($B$32*10)*'[1]Summary All Grounds'!$G$5</f>
        <v>#DIV/0!</v>
      </c>
      <c r="F33" s="4" t="e">
        <f>+F31/($B$32*10)*'[1]Summary All Grounds'!$H$5</f>
        <v>#DIV/0!</v>
      </c>
      <c r="G33" s="4" t="e">
        <f>+G31/($B$32*10)*'[1]Summary All Grounds'!$I$5</f>
        <v>#DIV/0!</v>
      </c>
      <c r="H33" s="4" t="e">
        <f>+H31/($B$32*10)*'[1]Summary All Grounds'!$J$5</f>
        <v>#DIV/0!</v>
      </c>
      <c r="I33" s="4" t="e">
        <f>SUM(E33:H33)</f>
        <v>#DIV/0!</v>
      </c>
      <c r="J33" s="4"/>
    </row>
    <row r="34" spans="1:10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0" x14ac:dyDescent="0.3">
      <c r="A35" s="1"/>
      <c r="B35" s="155"/>
      <c r="C35" s="1"/>
      <c r="I35" s="4" t="e">
        <f>+I31/B32</f>
        <v>#DIV/0!</v>
      </c>
      <c r="J35" s="2" t="s">
        <v>115</v>
      </c>
    </row>
    <row r="36" spans="1:10" x14ac:dyDescent="0.3">
      <c r="A36" s="1"/>
      <c r="B36" s="155"/>
      <c r="C36" s="1"/>
      <c r="I36" s="4" t="e">
        <f>+I33-I35</f>
        <v>#DIV/0!</v>
      </c>
      <c r="J36" s="2" t="s">
        <v>116</v>
      </c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6">
    <tabColor indexed="44"/>
    <pageSetUpPr fitToPage="1"/>
  </sheetPr>
  <dimension ref="A1:Q51"/>
  <sheetViews>
    <sheetView workbookViewId="0">
      <pane ySplit="6" topLeftCell="A7" activePane="bottomLeft" state="frozen"/>
      <selection activeCell="E40" sqref="E40"/>
      <selection pane="bottomLeft" activeCell="J22" sqref="J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20</v>
      </c>
      <c r="C2" s="119"/>
      <c r="D2" s="119"/>
      <c r="E2" s="119"/>
      <c r="F2" s="212" t="s">
        <v>52</v>
      </c>
      <c r="G2" s="212"/>
      <c r="H2" s="139">
        <f>+I36</f>
        <v>7.4766666666666675</v>
      </c>
      <c r="I2" s="115"/>
      <c r="J2" s="139"/>
    </row>
    <row r="3" spans="1:17" x14ac:dyDescent="0.3">
      <c r="A3" s="115" t="s">
        <v>49</v>
      </c>
      <c r="B3" s="115" t="s">
        <v>21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2</v>
      </c>
      <c r="C7" s="1">
        <v>1</v>
      </c>
      <c r="D7" s="1">
        <v>1</v>
      </c>
      <c r="E7" s="9">
        <v>7</v>
      </c>
      <c r="F7" s="9">
        <v>7</v>
      </c>
      <c r="G7" s="9">
        <v>10</v>
      </c>
      <c r="H7" s="9">
        <v>10</v>
      </c>
      <c r="I7" s="1">
        <f>0.6*E7+0.25*F7+0.1*G7+0.05*H7</f>
        <v>7.45</v>
      </c>
      <c r="J7" s="166"/>
    </row>
    <row r="8" spans="1:17" x14ac:dyDescent="0.3">
      <c r="A8" s="155">
        <v>45206</v>
      </c>
      <c r="B8" s="8">
        <v>2</v>
      </c>
      <c r="C8" s="1">
        <v>2</v>
      </c>
      <c r="D8" s="1">
        <v>1</v>
      </c>
      <c r="E8" s="9">
        <v>7</v>
      </c>
      <c r="F8" s="9">
        <v>9</v>
      </c>
      <c r="G8" s="9">
        <v>10</v>
      </c>
      <c r="H8" s="9">
        <v>10</v>
      </c>
      <c r="I8" s="1">
        <f>0.6*E8+0.25*F8+0.1*G8+0.05*H8</f>
        <v>7.95</v>
      </c>
      <c r="J8" s="166"/>
    </row>
    <row r="9" spans="1:17" x14ac:dyDescent="0.3">
      <c r="A9" s="155">
        <v>45213</v>
      </c>
      <c r="B9" s="8">
        <v>2</v>
      </c>
      <c r="C9" s="1">
        <v>2</v>
      </c>
      <c r="D9" s="1">
        <v>2</v>
      </c>
      <c r="E9" s="9">
        <v>7</v>
      </c>
      <c r="F9" s="9">
        <v>7</v>
      </c>
      <c r="G9" s="9">
        <v>10</v>
      </c>
      <c r="H9" s="9">
        <v>10</v>
      </c>
      <c r="I9" s="1">
        <f>0.6*E9+0.25*F9+0.1*G9+0.05*H9</f>
        <v>7.45</v>
      </c>
      <c r="J9" s="166"/>
      <c r="O9" s="8"/>
    </row>
    <row r="10" spans="1:17" x14ac:dyDescent="0.3">
      <c r="A10" s="155">
        <v>45220</v>
      </c>
      <c r="B10" s="8">
        <v>1</v>
      </c>
      <c r="C10" s="1">
        <v>3</v>
      </c>
      <c r="D10" s="1">
        <v>1</v>
      </c>
      <c r="E10" s="9">
        <v>8</v>
      </c>
      <c r="F10" s="9">
        <v>10</v>
      </c>
      <c r="G10" s="9">
        <v>10</v>
      </c>
      <c r="H10" s="9">
        <v>8</v>
      </c>
      <c r="I10" s="1">
        <f t="shared" ref="I10:I29" si="0">0.6*E10+0.25*F10+0.1*G10+0.05*H10</f>
        <v>8.7000000000000011</v>
      </c>
      <c r="J10" s="166"/>
      <c r="O10" s="8"/>
    </row>
    <row r="11" spans="1:17" x14ac:dyDescent="0.3">
      <c r="A11" s="155">
        <v>45227</v>
      </c>
      <c r="B11" s="8">
        <v>1</v>
      </c>
      <c r="C11" s="1">
        <v>3</v>
      </c>
      <c r="D11" s="1">
        <v>2</v>
      </c>
      <c r="E11" s="9">
        <v>8</v>
      </c>
      <c r="F11" s="9">
        <v>10</v>
      </c>
      <c r="G11" s="9">
        <v>10</v>
      </c>
      <c r="H11" s="9">
        <v>8</v>
      </c>
      <c r="I11" s="1">
        <f t="shared" si="0"/>
        <v>8.7000000000000011</v>
      </c>
      <c r="J11" s="166"/>
      <c r="O11" s="8"/>
    </row>
    <row r="12" spans="1:17" ht="12" customHeight="1" x14ac:dyDescent="0.3">
      <c r="A12" s="155">
        <v>45234</v>
      </c>
      <c r="B12" s="8">
        <v>2</v>
      </c>
      <c r="C12" s="1">
        <v>4</v>
      </c>
      <c r="D12" s="1">
        <v>1</v>
      </c>
      <c r="E12" s="9">
        <v>8</v>
      </c>
      <c r="F12" s="9">
        <v>7</v>
      </c>
      <c r="G12" s="9">
        <v>9</v>
      </c>
      <c r="H12" s="9">
        <v>10</v>
      </c>
      <c r="I12" s="1">
        <f t="shared" si="0"/>
        <v>7.95</v>
      </c>
      <c r="J12" s="166"/>
      <c r="O12" s="8"/>
    </row>
    <row r="13" spans="1:17" x14ac:dyDescent="0.3">
      <c r="A13" s="155">
        <v>45241</v>
      </c>
      <c r="B13" s="8">
        <v>2</v>
      </c>
      <c r="C13" s="1">
        <v>4</v>
      </c>
      <c r="D13" s="1">
        <v>2</v>
      </c>
      <c r="E13" s="9">
        <v>7</v>
      </c>
      <c r="F13" s="9">
        <v>8</v>
      </c>
      <c r="G13" s="9">
        <v>9</v>
      </c>
      <c r="H13" s="9">
        <v>10</v>
      </c>
      <c r="I13" s="1">
        <f t="shared" si="0"/>
        <v>7.6000000000000005</v>
      </c>
      <c r="J13" s="166"/>
      <c r="O13" s="8"/>
    </row>
    <row r="14" spans="1:17" x14ac:dyDescent="0.3">
      <c r="A14" s="155">
        <v>45248</v>
      </c>
      <c r="B14" s="8">
        <v>2</v>
      </c>
      <c r="C14" s="1">
        <v>5</v>
      </c>
      <c r="D14" s="1">
        <v>1</v>
      </c>
      <c r="E14" s="9">
        <v>8</v>
      </c>
      <c r="F14" s="9">
        <v>8</v>
      </c>
      <c r="G14" s="9">
        <v>8</v>
      </c>
      <c r="H14" s="9">
        <v>10</v>
      </c>
      <c r="I14" s="1">
        <f t="shared" si="0"/>
        <v>8.1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2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  <c r="N15" s="155"/>
      <c r="O15" s="8"/>
      <c r="P15" s="1"/>
      <c r="Q15" s="1"/>
    </row>
    <row r="16" spans="1:17" x14ac:dyDescent="0.3">
      <c r="A16" s="155">
        <v>45256</v>
      </c>
      <c r="B16" s="8" t="s">
        <v>152</v>
      </c>
      <c r="C16" s="1">
        <v>3</v>
      </c>
      <c r="D16" s="1">
        <v>1</v>
      </c>
      <c r="E16" s="9">
        <v>8</v>
      </c>
      <c r="F16" s="9">
        <v>7</v>
      </c>
      <c r="G16" s="9">
        <v>8</v>
      </c>
      <c r="H16" s="9">
        <v>10</v>
      </c>
      <c r="I16" s="1">
        <f t="shared" si="0"/>
        <v>7.85</v>
      </c>
      <c r="J16" s="166"/>
      <c r="N16" s="155"/>
      <c r="O16" s="8"/>
      <c r="P16" s="1"/>
      <c r="Q16" s="1"/>
    </row>
    <row r="17" spans="1:10" x14ac:dyDescent="0.3">
      <c r="A17" s="155">
        <v>45262</v>
      </c>
      <c r="B17" s="8">
        <v>1</v>
      </c>
      <c r="C17" s="1">
        <v>6</v>
      </c>
      <c r="D17" s="1">
        <v>1</v>
      </c>
      <c r="E17" s="9">
        <v>7</v>
      </c>
      <c r="F17" s="9">
        <v>9</v>
      </c>
      <c r="G17" s="9">
        <v>9</v>
      </c>
      <c r="H17" s="9">
        <v>10</v>
      </c>
      <c r="I17" s="1">
        <f t="shared" si="0"/>
        <v>7.8500000000000005</v>
      </c>
      <c r="J17" s="166"/>
    </row>
    <row r="18" spans="1:10" x14ac:dyDescent="0.3">
      <c r="A18" s="155">
        <v>45269</v>
      </c>
      <c r="B18" s="8">
        <v>1</v>
      </c>
      <c r="C18" s="1">
        <v>6</v>
      </c>
      <c r="D18" s="1">
        <v>2</v>
      </c>
      <c r="E18" s="9">
        <v>8</v>
      </c>
      <c r="F18" s="9">
        <v>9</v>
      </c>
      <c r="G18" s="9">
        <v>9</v>
      </c>
      <c r="H18" s="9">
        <v>10</v>
      </c>
      <c r="I18" s="1">
        <f t="shared" si="0"/>
        <v>8.4499999999999993</v>
      </c>
      <c r="J18" s="166"/>
    </row>
    <row r="19" spans="1:10" x14ac:dyDescent="0.3">
      <c r="A19" s="155">
        <v>45270</v>
      </c>
      <c r="B19" s="8" t="s">
        <v>152</v>
      </c>
      <c r="C19" s="1">
        <v>4</v>
      </c>
      <c r="D19" s="1">
        <v>1</v>
      </c>
      <c r="E19" s="9">
        <v>6</v>
      </c>
      <c r="F19" s="9">
        <v>7</v>
      </c>
      <c r="G19" s="9">
        <v>9</v>
      </c>
      <c r="H19" s="9">
        <v>5</v>
      </c>
      <c r="I19" s="1">
        <f t="shared" si="0"/>
        <v>6.5</v>
      </c>
      <c r="J19" s="166"/>
    </row>
    <row r="20" spans="1:10" x14ac:dyDescent="0.3">
      <c r="A20" s="155">
        <v>45276</v>
      </c>
      <c r="B20" s="8"/>
      <c r="C20" s="1">
        <v>7</v>
      </c>
      <c r="D20" s="1">
        <v>1</v>
      </c>
      <c r="E20" s="9" t="s">
        <v>149</v>
      </c>
      <c r="F20" s="9" t="s">
        <v>149</v>
      </c>
      <c r="G20" s="9" t="s">
        <v>149</v>
      </c>
      <c r="H20" s="9" t="s">
        <v>149</v>
      </c>
      <c r="I20" s="1" t="e">
        <f t="shared" si="0"/>
        <v>#VALUE!</v>
      </c>
      <c r="J20" s="166"/>
    </row>
    <row r="21" spans="1:10" x14ac:dyDescent="0.3">
      <c r="A21" s="155">
        <v>45297</v>
      </c>
      <c r="B21" s="8">
        <v>1</v>
      </c>
      <c r="C21" s="1">
        <v>8</v>
      </c>
      <c r="D21" s="1">
        <v>1</v>
      </c>
      <c r="E21" s="9">
        <v>8</v>
      </c>
      <c r="F21" s="9">
        <v>9</v>
      </c>
      <c r="G21" s="9">
        <v>9</v>
      </c>
      <c r="H21" s="9">
        <v>10</v>
      </c>
      <c r="I21" s="1">
        <f t="shared" si="0"/>
        <v>8.4499999999999993</v>
      </c>
      <c r="J21" s="166"/>
    </row>
    <row r="22" spans="1:10" x14ac:dyDescent="0.3">
      <c r="A22" s="155">
        <v>45304</v>
      </c>
      <c r="B22" s="8">
        <v>1</v>
      </c>
      <c r="C22" s="1">
        <v>9</v>
      </c>
      <c r="D22" s="1">
        <v>1</v>
      </c>
      <c r="E22" s="9">
        <v>9</v>
      </c>
      <c r="F22" s="9">
        <v>9</v>
      </c>
      <c r="G22" s="9">
        <v>10</v>
      </c>
      <c r="H22" s="9">
        <v>10</v>
      </c>
      <c r="I22" s="1">
        <f t="shared" si="0"/>
        <v>9.1499999999999986</v>
      </c>
      <c r="J22" s="166"/>
    </row>
    <row r="23" spans="1:10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11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11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12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12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>
        <v>13</v>
      </c>
      <c r="D28" s="1">
        <v>1</v>
      </c>
      <c r="E28" s="9"/>
      <c r="F28" s="9"/>
      <c r="G28" s="9"/>
      <c r="H28" s="9"/>
      <c r="I28" s="1">
        <f t="shared" si="0"/>
        <v>0</v>
      </c>
      <c r="J28" s="166"/>
    </row>
    <row r="29" spans="1:10" x14ac:dyDescent="0.3">
      <c r="A29" s="155"/>
      <c r="B29" s="8"/>
      <c r="C29" s="1">
        <v>13</v>
      </c>
      <c r="D29" s="1">
        <v>2</v>
      </c>
      <c r="E29" s="9"/>
      <c r="F29" s="9"/>
      <c r="G29" s="9"/>
      <c r="H29" s="9"/>
      <c r="I29" s="1">
        <f t="shared" si="0"/>
        <v>0</v>
      </c>
      <c r="J29" s="166"/>
    </row>
    <row r="30" spans="1:10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166"/>
    </row>
    <row r="31" spans="1:10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0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4"/>
    </row>
    <row r="33" spans="1:12" x14ac:dyDescent="0.3">
      <c r="A33" s="1"/>
      <c r="B33" s="155"/>
      <c r="C33" s="2"/>
      <c r="D33" s="2"/>
      <c r="E33" s="4"/>
      <c r="F33" s="4"/>
      <c r="G33" s="4"/>
      <c r="H33" s="4"/>
      <c r="I33" s="4"/>
      <c r="J33" s="7"/>
    </row>
    <row r="34" spans="1:12" x14ac:dyDescent="0.3">
      <c r="A34" s="2" t="s">
        <v>4</v>
      </c>
      <c r="C34" s="1"/>
      <c r="E34" s="4">
        <f>SUM(E7:E32)</f>
        <v>106</v>
      </c>
      <c r="F34" s="4">
        <f>SUM(F7:F32)</f>
        <v>116</v>
      </c>
      <c r="G34" s="4">
        <f>SUM(G7:G32)</f>
        <v>130</v>
      </c>
      <c r="H34" s="4">
        <f>SUM(H7:H32)</f>
        <v>131</v>
      </c>
      <c r="I34" s="7">
        <f>0.6*E34+0.25*F34+0.1*G34+0.05*H34</f>
        <v>112.14999999999999</v>
      </c>
      <c r="J34" s="4"/>
    </row>
    <row r="35" spans="1:12" x14ac:dyDescent="0.3">
      <c r="A35" s="2" t="s">
        <v>9</v>
      </c>
      <c r="B35" s="1">
        <f>COUNT(E7:E32)</f>
        <v>15</v>
      </c>
      <c r="C35" s="1"/>
      <c r="E35" s="4">
        <f>$B$35</f>
        <v>15</v>
      </c>
      <c r="F35" s="4">
        <f>$B$35</f>
        <v>15</v>
      </c>
      <c r="G35" s="4">
        <f>$B$35</f>
        <v>15</v>
      </c>
      <c r="H35" s="4">
        <f>$B$35</f>
        <v>15</v>
      </c>
      <c r="I35" s="4"/>
      <c r="J35" s="4"/>
    </row>
    <row r="36" spans="1:12" x14ac:dyDescent="0.3">
      <c r="A36" s="2" t="s">
        <v>97</v>
      </c>
      <c r="C36" s="1"/>
      <c r="E36" s="4">
        <f>+E34/($B$35*10)*'[1]Summary All Grounds'!$G$5</f>
        <v>4.24</v>
      </c>
      <c r="F36" s="4">
        <f>+F34/($B$35*10)*'[1]Summary All Grounds'!$H$5</f>
        <v>1.9333333333333333</v>
      </c>
      <c r="G36" s="4">
        <f>+G34/($B$35*10)*'[1]Summary All Grounds'!$I$5</f>
        <v>0.8666666666666667</v>
      </c>
      <c r="H36" s="4">
        <f>+H34/($B$35*10)*'[1]Summary All Grounds'!$J$5</f>
        <v>0.43666666666666665</v>
      </c>
      <c r="I36" s="4">
        <f>SUM(E36:H36)</f>
        <v>7.4766666666666675</v>
      </c>
      <c r="J36" s="4"/>
    </row>
    <row r="37" spans="1:12" x14ac:dyDescent="0.3">
      <c r="A37" s="1"/>
      <c r="B37" s="155"/>
      <c r="C37" s="1"/>
      <c r="E37" s="4"/>
      <c r="F37" s="4"/>
      <c r="G37" s="4"/>
      <c r="H37" s="4"/>
      <c r="I37" s="4"/>
      <c r="J37" s="2" t="s">
        <v>115</v>
      </c>
    </row>
    <row r="38" spans="1:12" x14ac:dyDescent="0.3">
      <c r="A38" s="1"/>
      <c r="B38" s="155"/>
      <c r="C38" s="1"/>
      <c r="I38" s="4">
        <f>+I34/B35</f>
        <v>7.4766666666666657</v>
      </c>
      <c r="J38" s="2" t="s">
        <v>116</v>
      </c>
    </row>
    <row r="39" spans="1:12" x14ac:dyDescent="0.3">
      <c r="A39" s="1"/>
      <c r="B39" s="155"/>
      <c r="C39" s="1"/>
      <c r="I39" s="4">
        <f>+I36-I38</f>
        <v>0</v>
      </c>
      <c r="J39" s="166"/>
    </row>
    <row r="40" spans="1:12" x14ac:dyDescent="0.3">
      <c r="A40" s="155"/>
      <c r="B40" s="8"/>
      <c r="C40" s="1"/>
      <c r="E40" s="9"/>
      <c r="F40" s="9"/>
      <c r="G40" s="9"/>
      <c r="H40" s="9"/>
      <c r="J40" s="166"/>
    </row>
    <row r="41" spans="1:12" x14ac:dyDescent="0.3">
      <c r="A41" s="155"/>
      <c r="B41" s="8"/>
      <c r="C41" s="1"/>
      <c r="E41" s="9"/>
      <c r="F41" s="9"/>
      <c r="G41" s="9"/>
      <c r="H41" s="9"/>
      <c r="J41" s="166"/>
    </row>
    <row r="42" spans="1:12" x14ac:dyDescent="0.3">
      <c r="A42" s="155"/>
      <c r="B42" s="8"/>
      <c r="C42" s="1"/>
      <c r="E42" s="9"/>
      <c r="F42" s="9"/>
      <c r="G42" s="9"/>
      <c r="H42" s="9"/>
      <c r="J42" s="166"/>
    </row>
    <row r="43" spans="1:12" x14ac:dyDescent="0.3">
      <c r="A43" s="155"/>
      <c r="B43" s="8"/>
      <c r="C43" s="1"/>
      <c r="E43" s="9"/>
      <c r="F43" s="9"/>
      <c r="G43" s="9"/>
      <c r="H43" s="9"/>
      <c r="J43" s="4"/>
    </row>
    <row r="44" spans="1:12" x14ac:dyDescent="0.3">
      <c r="A44" s="1"/>
      <c r="B44" s="155"/>
      <c r="C44" s="2"/>
      <c r="D44" s="2"/>
      <c r="E44" s="4"/>
      <c r="F44" s="4"/>
      <c r="G44" s="4"/>
      <c r="H44" s="4"/>
      <c r="I44" s="4"/>
      <c r="J44" s="7"/>
    </row>
    <row r="45" spans="1:12" x14ac:dyDescent="0.3">
      <c r="C45" s="1"/>
      <c r="E45" s="4"/>
      <c r="F45" s="4"/>
      <c r="G45" s="4"/>
      <c r="H45" s="4"/>
      <c r="I45" s="7"/>
      <c r="J45" s="4"/>
    </row>
    <row r="46" spans="1:12" x14ac:dyDescent="0.3">
      <c r="C46" s="1"/>
      <c r="E46" s="4"/>
      <c r="F46" s="4"/>
      <c r="G46" s="4"/>
      <c r="H46" s="4"/>
      <c r="I46" s="4"/>
      <c r="J46" s="4"/>
      <c r="L46" s="156"/>
    </row>
    <row r="47" spans="1:12" x14ac:dyDescent="0.3">
      <c r="C47" s="1"/>
      <c r="E47" s="4"/>
      <c r="F47" s="4"/>
      <c r="G47" s="4"/>
      <c r="H47" s="4"/>
      <c r="I47" s="4"/>
      <c r="J47" s="4"/>
    </row>
    <row r="48" spans="1:12" x14ac:dyDescent="0.3">
      <c r="A48" s="1"/>
      <c r="B48" s="155"/>
      <c r="C48" s="1"/>
      <c r="E48" s="4"/>
      <c r="F48" s="4"/>
      <c r="G48" s="4"/>
      <c r="H48" s="4"/>
      <c r="I48" s="4"/>
      <c r="J48" s="2"/>
    </row>
    <row r="49" spans="1:10" x14ac:dyDescent="0.3">
      <c r="A49" s="1"/>
      <c r="B49" s="155"/>
      <c r="C49" s="1"/>
      <c r="I49" s="4"/>
      <c r="J49" s="2"/>
    </row>
    <row r="50" spans="1:10" x14ac:dyDescent="0.3">
      <c r="A50" s="1"/>
      <c r="B50" s="155"/>
      <c r="C50" s="1"/>
      <c r="I50" s="4"/>
      <c r="J50" s="2"/>
    </row>
    <row r="51" spans="1:10" x14ac:dyDescent="0.3">
      <c r="A51" s="1"/>
      <c r="B51" s="155"/>
      <c r="C51" s="1"/>
      <c r="I51" s="2"/>
    </row>
  </sheetData>
  <mergeCells count="1">
    <mergeCell ref="F2:G2"/>
  </mergeCells>
  <phoneticPr fontId="0" type="noConversion"/>
  <pageMargins left="0.47" right="0.34" top="0.55000000000000004" bottom="0.64" header="0.5" footer="0.5"/>
  <pageSetup paperSize="9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4"/>
  </sheetPr>
  <dimension ref="A1:Q51"/>
  <sheetViews>
    <sheetView workbookViewId="0">
      <pane ySplit="6" topLeftCell="A7" activePane="bottomLeft" state="frozen"/>
      <selection activeCell="E40" sqref="E40"/>
      <selection pane="bottomLeft" activeCell="J22" sqref="J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36</v>
      </c>
      <c r="C2" s="119"/>
      <c r="D2" s="119"/>
      <c r="E2" s="119"/>
      <c r="F2" s="212" t="s">
        <v>52</v>
      </c>
      <c r="G2" s="212"/>
      <c r="H2" s="139">
        <f>+I37</f>
        <v>7.6843750000000002</v>
      </c>
      <c r="I2" s="115"/>
      <c r="J2" s="139"/>
    </row>
    <row r="3" spans="1:17" x14ac:dyDescent="0.3">
      <c r="A3" s="115" t="s">
        <v>49</v>
      </c>
      <c r="B3" s="115" t="s">
        <v>37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1</v>
      </c>
      <c r="C7" s="1">
        <v>1</v>
      </c>
      <c r="D7" s="1">
        <v>1</v>
      </c>
      <c r="E7" s="9">
        <v>6</v>
      </c>
      <c r="F7" s="9">
        <v>5</v>
      </c>
      <c r="G7" s="9">
        <v>8</v>
      </c>
      <c r="H7" s="9">
        <v>10</v>
      </c>
      <c r="I7" s="1">
        <f>0.6*E7+0.25*F7+0.1*G7+0.05*H7</f>
        <v>6.1499999999999995</v>
      </c>
      <c r="J7" s="166"/>
    </row>
    <row r="8" spans="1:17" x14ac:dyDescent="0.3">
      <c r="A8" s="155">
        <v>45206</v>
      </c>
      <c r="B8" s="8">
        <v>2</v>
      </c>
      <c r="C8" s="1">
        <v>2</v>
      </c>
      <c r="D8" s="1">
        <v>1</v>
      </c>
      <c r="E8" s="9">
        <v>8</v>
      </c>
      <c r="F8" s="9">
        <v>8</v>
      </c>
      <c r="G8" s="9">
        <v>8</v>
      </c>
      <c r="H8" s="9">
        <v>5</v>
      </c>
      <c r="I8" s="1">
        <f>0.6*E8+0.25*F8+0.1*G8+0.05*H8</f>
        <v>7.85</v>
      </c>
      <c r="J8" s="166"/>
    </row>
    <row r="9" spans="1:17" x14ac:dyDescent="0.3">
      <c r="A9" s="155">
        <v>45213</v>
      </c>
      <c r="B9" s="8">
        <v>2</v>
      </c>
      <c r="C9" s="1">
        <v>2</v>
      </c>
      <c r="D9" s="1">
        <v>2</v>
      </c>
      <c r="E9" s="9">
        <v>7</v>
      </c>
      <c r="F9" s="9">
        <v>8</v>
      </c>
      <c r="G9" s="9">
        <v>7</v>
      </c>
      <c r="H9" s="9">
        <v>5</v>
      </c>
      <c r="I9" s="1">
        <f>0.6*E9+0.25*F9+0.1*G9+0.05*H9</f>
        <v>7.15</v>
      </c>
      <c r="J9" s="166"/>
      <c r="O9" s="8"/>
    </row>
    <row r="10" spans="1:17" x14ac:dyDescent="0.3">
      <c r="A10" s="155">
        <v>45220</v>
      </c>
      <c r="B10" s="8">
        <v>1</v>
      </c>
      <c r="C10" s="1">
        <v>3</v>
      </c>
      <c r="D10" s="1">
        <v>1</v>
      </c>
      <c r="E10" s="9">
        <v>7</v>
      </c>
      <c r="F10" s="9">
        <v>8</v>
      </c>
      <c r="G10" s="9">
        <v>9</v>
      </c>
      <c r="H10" s="9">
        <v>5</v>
      </c>
      <c r="I10" s="1">
        <f t="shared" ref="I10:I29" si="0">0.6*E10+0.25*F10+0.1*G10+0.05*H10</f>
        <v>7.3500000000000005</v>
      </c>
      <c r="J10" s="166"/>
      <c r="O10" s="8"/>
    </row>
    <row r="11" spans="1:17" x14ac:dyDescent="0.3">
      <c r="A11" s="155">
        <v>45227</v>
      </c>
      <c r="B11" s="8">
        <v>1</v>
      </c>
      <c r="C11" s="1">
        <v>3</v>
      </c>
      <c r="D11" s="1">
        <v>2</v>
      </c>
      <c r="E11" s="9">
        <v>8</v>
      </c>
      <c r="F11" s="9">
        <v>8</v>
      </c>
      <c r="G11" s="9">
        <v>9</v>
      </c>
      <c r="H11" s="9">
        <v>5</v>
      </c>
      <c r="I11" s="1">
        <f t="shared" si="0"/>
        <v>7.95</v>
      </c>
      <c r="J11" s="166"/>
      <c r="O11" s="8"/>
    </row>
    <row r="12" spans="1:17" ht="12" customHeight="1" x14ac:dyDescent="0.3">
      <c r="A12" s="155">
        <v>45234</v>
      </c>
      <c r="B12" s="8">
        <v>1</v>
      </c>
      <c r="C12" s="1">
        <v>4</v>
      </c>
      <c r="D12" s="1">
        <v>1</v>
      </c>
      <c r="E12" s="9">
        <v>8</v>
      </c>
      <c r="F12" s="9">
        <v>10</v>
      </c>
      <c r="G12" s="9">
        <v>9</v>
      </c>
      <c r="H12" s="9">
        <v>10</v>
      </c>
      <c r="I12" s="1">
        <f t="shared" si="0"/>
        <v>8.6999999999999993</v>
      </c>
      <c r="J12" s="166"/>
      <c r="O12" s="8"/>
    </row>
    <row r="13" spans="1:17" x14ac:dyDescent="0.3">
      <c r="A13" s="155">
        <v>45241</v>
      </c>
      <c r="B13" s="8">
        <v>1</v>
      </c>
      <c r="C13" s="1">
        <v>4</v>
      </c>
      <c r="D13" s="1">
        <v>2</v>
      </c>
      <c r="E13" s="9">
        <v>9</v>
      </c>
      <c r="F13" s="9">
        <v>10</v>
      </c>
      <c r="G13" s="9">
        <v>9</v>
      </c>
      <c r="H13" s="9">
        <v>5</v>
      </c>
      <c r="I13" s="1">
        <f t="shared" si="0"/>
        <v>9.0499999999999989</v>
      </c>
      <c r="J13" s="166"/>
      <c r="O13" s="8"/>
    </row>
    <row r="14" spans="1:17" x14ac:dyDescent="0.3">
      <c r="A14" s="155">
        <v>45242</v>
      </c>
      <c r="B14" s="8" t="s">
        <v>152</v>
      </c>
      <c r="C14" s="1">
        <v>2</v>
      </c>
      <c r="D14" s="1">
        <v>1</v>
      </c>
      <c r="E14" s="9">
        <v>8</v>
      </c>
      <c r="F14" s="9">
        <v>8</v>
      </c>
      <c r="G14" s="9">
        <v>9</v>
      </c>
      <c r="H14" s="9">
        <v>10</v>
      </c>
      <c r="I14" s="1">
        <f t="shared" si="0"/>
        <v>8.1999999999999993</v>
      </c>
      <c r="J14" s="166"/>
      <c r="O14" s="8"/>
    </row>
    <row r="15" spans="1:17" x14ac:dyDescent="0.3">
      <c r="A15" s="155">
        <v>45248</v>
      </c>
      <c r="B15" s="8">
        <v>2</v>
      </c>
      <c r="C15" s="1">
        <v>5</v>
      </c>
      <c r="D15" s="1">
        <v>1</v>
      </c>
      <c r="E15" s="9">
        <v>8</v>
      </c>
      <c r="F15" s="9">
        <v>8</v>
      </c>
      <c r="G15" s="9">
        <v>9</v>
      </c>
      <c r="H15" s="9">
        <v>5</v>
      </c>
      <c r="I15" s="1">
        <f t="shared" si="0"/>
        <v>7.95</v>
      </c>
      <c r="J15" s="166"/>
      <c r="N15" s="155"/>
      <c r="O15" s="8"/>
      <c r="P15" s="1"/>
      <c r="Q15" s="1"/>
    </row>
    <row r="16" spans="1:17" x14ac:dyDescent="0.3">
      <c r="A16" s="155">
        <v>45255</v>
      </c>
      <c r="B16" s="8">
        <v>2</v>
      </c>
      <c r="C16" s="1">
        <v>5</v>
      </c>
      <c r="D16" s="1">
        <v>2</v>
      </c>
      <c r="E16" s="9">
        <v>0</v>
      </c>
      <c r="F16" s="9">
        <v>0</v>
      </c>
      <c r="G16" s="9">
        <v>0</v>
      </c>
      <c r="H16" s="9">
        <v>0</v>
      </c>
      <c r="I16" s="1">
        <f t="shared" si="0"/>
        <v>0</v>
      </c>
      <c r="J16" s="166" t="s">
        <v>147</v>
      </c>
      <c r="N16" s="155"/>
      <c r="O16" s="8"/>
      <c r="P16" s="1"/>
      <c r="Q16" s="1"/>
    </row>
    <row r="17" spans="1:10" x14ac:dyDescent="0.3">
      <c r="A17" s="155">
        <v>45262</v>
      </c>
      <c r="B17" s="8">
        <v>1</v>
      </c>
      <c r="C17" s="1">
        <v>6</v>
      </c>
      <c r="D17" s="1">
        <v>1</v>
      </c>
      <c r="E17" s="9">
        <v>10</v>
      </c>
      <c r="F17" s="9">
        <v>10</v>
      </c>
      <c r="G17" s="9">
        <v>9</v>
      </c>
      <c r="H17" s="9">
        <v>10</v>
      </c>
      <c r="I17" s="1">
        <f t="shared" si="0"/>
        <v>9.9</v>
      </c>
      <c r="J17" s="166"/>
    </row>
    <row r="18" spans="1:10" x14ac:dyDescent="0.3">
      <c r="A18" s="155">
        <v>45269</v>
      </c>
      <c r="B18" s="8">
        <v>1</v>
      </c>
      <c r="C18" s="1">
        <v>6</v>
      </c>
      <c r="D18" s="1">
        <v>2</v>
      </c>
      <c r="E18" s="9">
        <v>10</v>
      </c>
      <c r="F18" s="9">
        <v>9</v>
      </c>
      <c r="G18" s="9">
        <v>9</v>
      </c>
      <c r="H18" s="9">
        <v>10</v>
      </c>
      <c r="I18" s="1">
        <f t="shared" si="0"/>
        <v>9.65</v>
      </c>
      <c r="J18" s="166"/>
    </row>
    <row r="19" spans="1:10" x14ac:dyDescent="0.3">
      <c r="A19" s="155">
        <v>45276</v>
      </c>
      <c r="B19" s="8">
        <v>2</v>
      </c>
      <c r="C19" s="1">
        <v>7</v>
      </c>
      <c r="D19" s="1">
        <v>1</v>
      </c>
      <c r="E19" s="9">
        <v>8</v>
      </c>
      <c r="F19" s="9">
        <v>9</v>
      </c>
      <c r="G19" s="9">
        <v>10</v>
      </c>
      <c r="H19" s="9">
        <v>4</v>
      </c>
      <c r="I19" s="1">
        <f t="shared" si="0"/>
        <v>8.25</v>
      </c>
      <c r="J19" s="166"/>
    </row>
    <row r="20" spans="1:10" x14ac:dyDescent="0.3">
      <c r="A20" s="155">
        <v>45297</v>
      </c>
      <c r="B20" s="8">
        <v>2</v>
      </c>
      <c r="C20" s="1">
        <v>8</v>
      </c>
      <c r="D20" s="1">
        <v>1</v>
      </c>
      <c r="E20" s="9">
        <v>8</v>
      </c>
      <c r="F20" s="9">
        <v>8</v>
      </c>
      <c r="G20" s="9">
        <v>10</v>
      </c>
      <c r="H20" s="9">
        <v>5</v>
      </c>
      <c r="I20" s="1">
        <f t="shared" si="0"/>
        <v>8.0500000000000007</v>
      </c>
      <c r="J20" s="166"/>
    </row>
    <row r="21" spans="1:10" x14ac:dyDescent="0.3">
      <c r="A21" s="155">
        <v>45304</v>
      </c>
      <c r="B21" s="8">
        <v>1</v>
      </c>
      <c r="C21" s="1">
        <v>9</v>
      </c>
      <c r="D21" s="1">
        <v>1</v>
      </c>
      <c r="E21" s="9">
        <v>8</v>
      </c>
      <c r="F21" s="9">
        <v>9</v>
      </c>
      <c r="G21" s="9">
        <v>10</v>
      </c>
      <c r="H21" s="9">
        <v>10</v>
      </c>
      <c r="I21" s="1">
        <f t="shared" si="0"/>
        <v>8.5500000000000007</v>
      </c>
      <c r="J21" s="166"/>
    </row>
    <row r="22" spans="1:10" x14ac:dyDescent="0.3">
      <c r="A22" s="155">
        <v>45305</v>
      </c>
      <c r="B22" s="8" t="s">
        <v>152</v>
      </c>
      <c r="C22" s="1">
        <v>5</v>
      </c>
      <c r="D22" s="1">
        <v>1</v>
      </c>
      <c r="E22" s="9">
        <v>8</v>
      </c>
      <c r="F22" s="9">
        <v>8</v>
      </c>
      <c r="G22" s="9">
        <v>9</v>
      </c>
      <c r="H22" s="9">
        <v>10</v>
      </c>
      <c r="I22" s="1">
        <f t="shared" si="0"/>
        <v>8.1999999999999993</v>
      </c>
      <c r="J22" s="166"/>
    </row>
    <row r="23" spans="1:10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11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11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12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12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>
        <v>13</v>
      </c>
      <c r="D28" s="1">
        <v>1</v>
      </c>
      <c r="E28" s="9"/>
      <c r="F28" s="9"/>
      <c r="G28" s="9"/>
      <c r="H28" s="9"/>
      <c r="I28" s="1">
        <f t="shared" si="0"/>
        <v>0</v>
      </c>
      <c r="J28" s="166"/>
    </row>
    <row r="29" spans="1:10" x14ac:dyDescent="0.3">
      <c r="A29" s="155"/>
      <c r="B29" s="8"/>
      <c r="C29" s="1">
        <v>13</v>
      </c>
      <c r="D29" s="1">
        <v>2</v>
      </c>
      <c r="E29" s="9"/>
      <c r="F29" s="9"/>
      <c r="G29" s="9"/>
      <c r="H29" s="9"/>
      <c r="I29" s="1">
        <f t="shared" si="0"/>
        <v>0</v>
      </c>
      <c r="J29" s="166"/>
    </row>
    <row r="30" spans="1:10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166"/>
    </row>
    <row r="31" spans="1:10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0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4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7"/>
    </row>
    <row r="34" spans="1:12" x14ac:dyDescent="0.3">
      <c r="A34" s="1"/>
      <c r="B34" s="155"/>
      <c r="C34" s="2"/>
      <c r="D34" s="2"/>
      <c r="E34" s="4"/>
      <c r="F34" s="4"/>
      <c r="G34" s="4"/>
      <c r="H34" s="4"/>
      <c r="I34" s="4"/>
      <c r="J34" s="4"/>
    </row>
    <row r="35" spans="1:12" x14ac:dyDescent="0.3">
      <c r="A35" s="2" t="s">
        <v>4</v>
      </c>
      <c r="C35" s="1"/>
      <c r="E35" s="4">
        <f>SUM(E7:E33)</f>
        <v>121</v>
      </c>
      <c r="F35" s="4">
        <f>SUM(F7:F33)</f>
        <v>126</v>
      </c>
      <c r="G35" s="4">
        <f>SUM(G7:G33)</f>
        <v>134</v>
      </c>
      <c r="H35" s="4">
        <f>SUM(H7:H33)</f>
        <v>109</v>
      </c>
      <c r="I35" s="7">
        <f>0.6*E35+0.25*F35+0.1*G35+0.05*H35</f>
        <v>122.95</v>
      </c>
      <c r="J35" s="4"/>
    </row>
    <row r="36" spans="1:12" x14ac:dyDescent="0.3">
      <c r="A36" s="2" t="s">
        <v>9</v>
      </c>
      <c r="B36" s="1">
        <f>COUNT(E7:E33)</f>
        <v>16</v>
      </c>
      <c r="C36" s="1"/>
      <c r="E36" s="4">
        <f>$B$36</f>
        <v>16</v>
      </c>
      <c r="F36" s="4">
        <f>$B$36</f>
        <v>16</v>
      </c>
      <c r="G36" s="4">
        <f>$B$36</f>
        <v>16</v>
      </c>
      <c r="H36" s="4">
        <f>$B$36</f>
        <v>16</v>
      </c>
      <c r="I36" s="4"/>
      <c r="J36" s="4"/>
    </row>
    <row r="37" spans="1:12" x14ac:dyDescent="0.3">
      <c r="A37" s="2" t="s">
        <v>97</v>
      </c>
      <c r="C37" s="1"/>
      <c r="E37" s="4">
        <f>+E35/($B$36*10)*'[1]Summary All Grounds'!$G$5</f>
        <v>4.5374999999999996</v>
      </c>
      <c r="F37" s="4">
        <f>+F35/($B$36*10)*'[1]Summary All Grounds'!$H$5</f>
        <v>1.96875</v>
      </c>
      <c r="G37" s="4">
        <f>+G35/($B$36*10)*'[1]Summary All Grounds'!$I$5</f>
        <v>0.83750000000000002</v>
      </c>
      <c r="H37" s="4">
        <f>+H35/($B$36*10)*'[1]Summary All Grounds'!$J$5</f>
        <v>0.34062500000000001</v>
      </c>
      <c r="I37" s="4">
        <f>SUM(E37:H37)</f>
        <v>7.6843750000000002</v>
      </c>
      <c r="J37" s="2" t="s">
        <v>115</v>
      </c>
    </row>
    <row r="38" spans="1:12" x14ac:dyDescent="0.3">
      <c r="A38" s="1"/>
      <c r="B38" s="155"/>
      <c r="C38" s="1"/>
      <c r="E38" s="4"/>
      <c r="F38" s="4"/>
      <c r="G38" s="4"/>
      <c r="H38" s="4"/>
      <c r="I38" s="4"/>
      <c r="J38" s="2" t="s">
        <v>116</v>
      </c>
    </row>
    <row r="39" spans="1:12" x14ac:dyDescent="0.3">
      <c r="A39" s="1"/>
      <c r="B39" s="155"/>
      <c r="C39" s="1"/>
      <c r="I39" s="4">
        <f>+I35/B36</f>
        <v>7.6843750000000002</v>
      </c>
      <c r="J39" s="166"/>
    </row>
    <row r="40" spans="1:12" x14ac:dyDescent="0.3">
      <c r="A40" s="1"/>
      <c r="B40" s="155"/>
      <c r="C40" s="1"/>
      <c r="I40" s="4">
        <f>+I37-I39</f>
        <v>0</v>
      </c>
      <c r="J40" s="166"/>
    </row>
    <row r="41" spans="1:12" x14ac:dyDescent="0.3">
      <c r="A41" s="155"/>
      <c r="B41" s="8"/>
      <c r="C41" s="1"/>
      <c r="E41" s="9"/>
      <c r="F41" s="9"/>
      <c r="G41" s="9"/>
      <c r="H41" s="9"/>
      <c r="J41" s="166"/>
    </row>
    <row r="42" spans="1:12" x14ac:dyDescent="0.3">
      <c r="A42" s="155"/>
      <c r="B42" s="8"/>
      <c r="C42" s="1"/>
      <c r="E42" s="9"/>
      <c r="F42" s="9"/>
      <c r="G42" s="9"/>
      <c r="H42" s="9"/>
      <c r="J42" s="4"/>
    </row>
    <row r="43" spans="1:12" x14ac:dyDescent="0.3">
      <c r="A43" s="155"/>
      <c r="B43" s="8"/>
      <c r="C43" s="1"/>
      <c r="E43" s="9"/>
      <c r="F43" s="9"/>
      <c r="G43" s="9"/>
      <c r="H43" s="9"/>
      <c r="J43" s="7"/>
    </row>
    <row r="44" spans="1:12" x14ac:dyDescent="0.3">
      <c r="A44" s="1"/>
      <c r="B44" s="155"/>
      <c r="C44" s="2"/>
      <c r="D44" s="2"/>
      <c r="E44" s="4"/>
      <c r="F44" s="4"/>
      <c r="G44" s="4"/>
      <c r="H44" s="4"/>
      <c r="I44" s="4"/>
      <c r="J44" s="4"/>
    </row>
    <row r="45" spans="1:12" x14ac:dyDescent="0.3">
      <c r="C45" s="1"/>
      <c r="E45" s="4"/>
      <c r="F45" s="4"/>
      <c r="G45" s="4"/>
      <c r="H45" s="4"/>
      <c r="I45" s="7"/>
      <c r="J45" s="4"/>
    </row>
    <row r="46" spans="1:12" x14ac:dyDescent="0.3">
      <c r="C46" s="1"/>
      <c r="E46" s="4"/>
      <c r="F46" s="4"/>
      <c r="G46" s="4"/>
      <c r="H46" s="4"/>
      <c r="I46" s="4"/>
      <c r="J46" s="4"/>
    </row>
    <row r="47" spans="1:12" x14ac:dyDescent="0.3">
      <c r="C47" s="1"/>
      <c r="E47" s="4"/>
      <c r="F47" s="4"/>
      <c r="G47" s="4"/>
      <c r="H47" s="4"/>
      <c r="I47" s="4"/>
      <c r="J47" s="2"/>
    </row>
    <row r="48" spans="1:12" x14ac:dyDescent="0.3">
      <c r="A48" s="1"/>
      <c r="B48" s="155"/>
      <c r="C48" s="1"/>
      <c r="E48" s="4"/>
      <c r="F48" s="4"/>
      <c r="G48" s="4"/>
      <c r="H48" s="4"/>
      <c r="I48" s="4"/>
      <c r="J48" s="2"/>
      <c r="L48" s="156"/>
    </row>
    <row r="49" spans="1:10" x14ac:dyDescent="0.3">
      <c r="A49" s="1"/>
      <c r="B49" s="155"/>
      <c r="C49" s="1"/>
      <c r="I49" s="4"/>
      <c r="J49" s="2"/>
    </row>
    <row r="50" spans="1:10" x14ac:dyDescent="0.3">
      <c r="A50" s="1"/>
      <c r="B50" s="155"/>
      <c r="C50" s="1"/>
      <c r="I50" s="4"/>
    </row>
    <row r="51" spans="1:10" x14ac:dyDescent="0.3">
      <c r="A51" s="1"/>
      <c r="B51" s="155"/>
      <c r="C51" s="1"/>
      <c r="I51" s="2"/>
    </row>
  </sheetData>
  <mergeCells count="1">
    <mergeCell ref="F2:G2"/>
  </mergeCells>
  <phoneticPr fontId="0" type="noConversion"/>
  <pageMargins left="0.5" right="0.23" top="0.25" bottom="0.21" header="0.5" footer="0.21"/>
  <pageSetup orientation="landscape" horizontalDpi="36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 tint="0.59999389629810485"/>
  </sheetPr>
  <dimension ref="A1:Q36"/>
  <sheetViews>
    <sheetView workbookViewId="0">
      <selection activeCell="B14" sqref="B14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142</v>
      </c>
      <c r="C2" s="159"/>
      <c r="D2" s="159"/>
      <c r="E2" s="159"/>
      <c r="F2" s="211" t="s">
        <v>52</v>
      </c>
      <c r="G2" s="211"/>
      <c r="H2" s="160" t="e">
        <f>+I33</f>
        <v>#DIV/0!</v>
      </c>
      <c r="I2" s="158"/>
      <c r="J2" s="160"/>
    </row>
    <row r="3" spans="1:17" x14ac:dyDescent="0.3">
      <c r="A3" s="158" t="s">
        <v>49</v>
      </c>
      <c r="B3" s="158" t="s">
        <v>83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/>
      <c r="B7" s="8"/>
      <c r="C7" s="1"/>
      <c r="E7" s="9"/>
      <c r="F7" s="9"/>
      <c r="G7" s="9"/>
      <c r="H7" s="9"/>
      <c r="I7" s="1">
        <f>0.6*E7+0.25*F7+0.1*G7+0.05*H7</f>
        <v>0</v>
      </c>
      <c r="J7" s="166"/>
    </row>
    <row r="8" spans="1:17" x14ac:dyDescent="0.3">
      <c r="A8" s="155"/>
      <c r="B8" s="8"/>
      <c r="C8" s="1"/>
      <c r="E8" s="9"/>
      <c r="F8" s="9"/>
      <c r="G8" s="9"/>
      <c r="H8" s="9"/>
      <c r="I8" s="1">
        <f>0.6*E8+0.25*F8+0.1*G8+0.05*H8</f>
        <v>0</v>
      </c>
      <c r="J8" s="166"/>
    </row>
    <row r="9" spans="1:17" x14ac:dyDescent="0.3">
      <c r="A9" s="155"/>
      <c r="B9" s="8"/>
      <c r="C9" s="1"/>
      <c r="E9" s="9"/>
      <c r="F9" s="9"/>
      <c r="G9" s="9"/>
      <c r="H9" s="9"/>
      <c r="I9" s="1">
        <f>0.6*E9+0.25*F9+0.1*G9+0.05*H9</f>
        <v>0</v>
      </c>
      <c r="J9" s="166"/>
      <c r="O9" s="8"/>
    </row>
    <row r="10" spans="1:17" x14ac:dyDescent="0.3">
      <c r="A10" s="155"/>
      <c r="B10" s="8"/>
      <c r="C10" s="1"/>
      <c r="E10" s="9"/>
      <c r="F10" s="9"/>
      <c r="G10" s="9"/>
      <c r="H10" s="9"/>
      <c r="I10" s="1">
        <f t="shared" ref="I10:I29" si="0">0.6*E10+0.25*F10+0.1*G10+0.05*H10</f>
        <v>0</v>
      </c>
      <c r="J10" s="166"/>
      <c r="O10" s="8"/>
    </row>
    <row r="11" spans="1:17" x14ac:dyDescent="0.3">
      <c r="A11" s="155"/>
      <c r="B11" s="8"/>
      <c r="C11" s="1"/>
      <c r="E11" s="9"/>
      <c r="F11" s="9"/>
      <c r="G11" s="9"/>
      <c r="H11" s="9"/>
      <c r="I11" s="1">
        <f t="shared" si="0"/>
        <v>0</v>
      </c>
      <c r="J11" s="166"/>
      <c r="O11" s="8"/>
    </row>
    <row r="12" spans="1:17" ht="12" customHeight="1" x14ac:dyDescent="0.3">
      <c r="A12" s="155"/>
      <c r="B12" s="8"/>
      <c r="C12" s="1"/>
      <c r="E12" s="9"/>
      <c r="F12" s="9"/>
      <c r="G12" s="9"/>
      <c r="H12" s="9"/>
      <c r="I12" s="1">
        <f t="shared" si="0"/>
        <v>0</v>
      </c>
      <c r="J12" s="166"/>
      <c r="O12" s="8"/>
    </row>
    <row r="13" spans="1:17" x14ac:dyDescent="0.3">
      <c r="A13" s="155"/>
      <c r="B13" s="8"/>
      <c r="C13" s="1"/>
      <c r="E13" s="9"/>
      <c r="F13" s="9"/>
      <c r="G13" s="9"/>
      <c r="H13" s="9"/>
      <c r="I13" s="1">
        <f t="shared" si="0"/>
        <v>0</v>
      </c>
      <c r="J13" s="166"/>
      <c r="O13" s="8"/>
    </row>
    <row r="14" spans="1:17" x14ac:dyDescent="0.3">
      <c r="A14" s="155"/>
      <c r="B14" s="8"/>
      <c r="C14" s="1"/>
      <c r="E14" s="9"/>
      <c r="F14" s="9"/>
      <c r="G14" s="9"/>
      <c r="H14" s="9"/>
      <c r="I14" s="1">
        <f t="shared" si="0"/>
        <v>0</v>
      </c>
      <c r="J14" s="166"/>
      <c r="N14" s="155"/>
      <c r="O14" s="8"/>
      <c r="P14" s="1"/>
      <c r="Q14" s="1"/>
    </row>
    <row r="15" spans="1:17" x14ac:dyDescent="0.3">
      <c r="A15" s="155"/>
      <c r="B15" s="8"/>
      <c r="C15" s="1"/>
      <c r="E15" s="9"/>
      <c r="F15" s="9"/>
      <c r="G15" s="9"/>
      <c r="H15" s="9"/>
      <c r="I15" s="1">
        <f t="shared" si="0"/>
        <v>0</v>
      </c>
      <c r="J15" s="166"/>
    </row>
    <row r="16" spans="1:17" x14ac:dyDescent="0.3">
      <c r="A16" s="155"/>
      <c r="B16" s="8"/>
      <c r="C16" s="1"/>
      <c r="E16" s="9"/>
      <c r="F16" s="9"/>
      <c r="G16" s="9"/>
      <c r="H16" s="9"/>
      <c r="I16" s="1">
        <f t="shared" si="0"/>
        <v>0</v>
      </c>
      <c r="J16" s="166"/>
    </row>
    <row r="17" spans="1:12" x14ac:dyDescent="0.3">
      <c r="A17" s="155"/>
      <c r="B17" s="8"/>
      <c r="C17" s="1"/>
      <c r="E17" s="9"/>
      <c r="F17" s="9"/>
      <c r="G17" s="9"/>
      <c r="H17" s="9"/>
      <c r="I17" s="1">
        <f t="shared" si="0"/>
        <v>0</v>
      </c>
      <c r="J17" s="166"/>
    </row>
    <row r="18" spans="1:12" x14ac:dyDescent="0.3">
      <c r="A18" s="155"/>
      <c r="B18" s="8"/>
      <c r="C18" s="1"/>
      <c r="E18" s="9"/>
      <c r="F18" s="9"/>
      <c r="G18" s="9"/>
      <c r="H18" s="9"/>
      <c r="I18" s="1">
        <f t="shared" si="0"/>
        <v>0</v>
      </c>
      <c r="J18" s="166"/>
    </row>
    <row r="19" spans="1:12" x14ac:dyDescent="0.3">
      <c r="A19" s="155"/>
      <c r="B19" s="8"/>
      <c r="C19" s="1"/>
      <c r="E19" s="9"/>
      <c r="F19" s="9"/>
      <c r="G19" s="9"/>
      <c r="H19" s="9"/>
      <c r="I19" s="1">
        <f t="shared" si="0"/>
        <v>0</v>
      </c>
      <c r="J19" s="166"/>
    </row>
    <row r="20" spans="1:12" x14ac:dyDescent="0.3">
      <c r="A20" s="155"/>
      <c r="B20" s="8"/>
      <c r="C20" s="1"/>
      <c r="E20" s="9"/>
      <c r="F20" s="9"/>
      <c r="G20" s="9"/>
      <c r="H20" s="9"/>
      <c r="I20" s="1">
        <f t="shared" si="0"/>
        <v>0</v>
      </c>
      <c r="J20" s="166"/>
    </row>
    <row r="21" spans="1:12" x14ac:dyDescent="0.3">
      <c r="A21" s="155"/>
      <c r="B21" s="8"/>
      <c r="C21" s="1"/>
      <c r="E21" s="9"/>
      <c r="F21" s="9"/>
      <c r="G21" s="9"/>
      <c r="H21" s="9"/>
      <c r="I21" s="1">
        <f t="shared" si="0"/>
        <v>0</v>
      </c>
      <c r="J21" s="166"/>
    </row>
    <row r="22" spans="1:12" x14ac:dyDescent="0.3">
      <c r="A22" s="155"/>
      <c r="B22" s="8"/>
      <c r="C22" s="1"/>
      <c r="E22" s="9"/>
      <c r="F22" s="9"/>
      <c r="G22" s="9"/>
      <c r="H22" s="9"/>
      <c r="I22" s="1">
        <f t="shared" si="0"/>
        <v>0</v>
      </c>
      <c r="J22" s="166"/>
    </row>
    <row r="23" spans="1:12" x14ac:dyDescent="0.3">
      <c r="A23" s="155"/>
      <c r="B23" s="8"/>
      <c r="C23" s="1"/>
      <c r="E23" s="9"/>
      <c r="F23" s="9"/>
      <c r="G23" s="9"/>
      <c r="H23" s="9"/>
      <c r="I23" s="1">
        <f t="shared" si="0"/>
        <v>0</v>
      </c>
      <c r="J23" s="166"/>
    </row>
    <row r="24" spans="1:12" x14ac:dyDescent="0.3">
      <c r="A24" s="155"/>
      <c r="B24" s="8"/>
      <c r="C24" s="1"/>
      <c r="E24" s="9"/>
      <c r="F24" s="9"/>
      <c r="G24" s="9"/>
      <c r="H24" s="9"/>
      <c r="I24" s="1">
        <f t="shared" si="0"/>
        <v>0</v>
      </c>
      <c r="J24" s="166"/>
    </row>
    <row r="25" spans="1:12" x14ac:dyDescent="0.3">
      <c r="A25" s="155"/>
      <c r="B25" s="8"/>
      <c r="C25" s="1"/>
      <c r="E25" s="9"/>
      <c r="F25" s="9"/>
      <c r="G25" s="9"/>
      <c r="H25" s="9"/>
      <c r="I25" s="1">
        <f t="shared" si="0"/>
        <v>0</v>
      </c>
      <c r="J25" s="166"/>
    </row>
    <row r="26" spans="1:12" x14ac:dyDescent="0.3">
      <c r="A26" s="155"/>
      <c r="B26" s="8"/>
      <c r="C26" s="1"/>
      <c r="E26" s="9"/>
      <c r="F26" s="9"/>
      <c r="G26" s="9"/>
      <c r="H26" s="9"/>
      <c r="I26" s="1">
        <f t="shared" si="0"/>
        <v>0</v>
      </c>
      <c r="J26" s="166"/>
    </row>
    <row r="27" spans="1:12" x14ac:dyDescent="0.3">
      <c r="A27" s="155"/>
      <c r="B27" s="8"/>
      <c r="C27" s="1"/>
      <c r="E27" s="9"/>
      <c r="F27" s="9"/>
      <c r="G27" s="9"/>
      <c r="H27" s="9"/>
      <c r="I27" s="1">
        <f t="shared" si="0"/>
        <v>0</v>
      </c>
      <c r="J27" s="166"/>
    </row>
    <row r="28" spans="1:12" x14ac:dyDescent="0.3">
      <c r="A28" s="155"/>
      <c r="B28" s="8"/>
      <c r="C28" s="1"/>
      <c r="E28" s="9"/>
      <c r="F28" s="9"/>
      <c r="G28" s="9"/>
      <c r="H28" s="9"/>
      <c r="I28" s="1">
        <f t="shared" si="0"/>
        <v>0</v>
      </c>
      <c r="J28" s="166"/>
    </row>
    <row r="29" spans="1:12" x14ac:dyDescent="0.3">
      <c r="A29" s="155"/>
      <c r="B29" s="8"/>
      <c r="C29" s="1"/>
      <c r="E29" s="9"/>
      <c r="F29" s="9"/>
      <c r="G29" s="9"/>
      <c r="H29" s="9"/>
      <c r="I29" s="1">
        <f t="shared" si="0"/>
        <v>0</v>
      </c>
      <c r="J29" s="166"/>
    </row>
    <row r="30" spans="1:12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2" x14ac:dyDescent="0.3">
      <c r="A31" s="2" t="s">
        <v>4</v>
      </c>
      <c r="C31" s="1"/>
      <c r="E31" s="4">
        <f>SUM(E7:E29)</f>
        <v>0</v>
      </c>
      <c r="F31" s="4">
        <f>SUM(F7:F29)</f>
        <v>0</v>
      </c>
      <c r="G31" s="4">
        <f>SUM(G7:G29)</f>
        <v>0</v>
      </c>
      <c r="H31" s="4">
        <f>SUM(H7:H29)</f>
        <v>0</v>
      </c>
      <c r="I31" s="7">
        <f>0.6*E31+0.25*F31+0.1*G31+0.05*H31</f>
        <v>0</v>
      </c>
      <c r="J31" s="7"/>
    </row>
    <row r="32" spans="1:12" x14ac:dyDescent="0.3">
      <c r="A32" s="2" t="s">
        <v>9</v>
      </c>
      <c r="B32" s="1">
        <f>COUNT(E7:E29)</f>
        <v>0</v>
      </c>
      <c r="C32" s="1"/>
      <c r="E32" s="4">
        <f>$B$32</f>
        <v>0</v>
      </c>
      <c r="F32" s="4">
        <f>$B$32</f>
        <v>0</v>
      </c>
      <c r="G32" s="4">
        <f>$B$32</f>
        <v>0</v>
      </c>
      <c r="H32" s="4">
        <f>$B$32</f>
        <v>0</v>
      </c>
      <c r="I32" s="4"/>
      <c r="J32" s="4"/>
      <c r="L32" s="156"/>
    </row>
    <row r="33" spans="1:10" x14ac:dyDescent="0.3">
      <c r="A33" s="2" t="s">
        <v>97</v>
      </c>
      <c r="C33" s="1"/>
      <c r="E33" s="4" t="e">
        <f>+E31/($B$32*10)*'[1]Summary All Grounds'!$G$5</f>
        <v>#DIV/0!</v>
      </c>
      <c r="F33" s="4" t="e">
        <f>+F31/($B$32*10)*'[1]Summary All Grounds'!$H$5</f>
        <v>#DIV/0!</v>
      </c>
      <c r="G33" s="4" t="e">
        <f>+G31/($B$32*10)*'[1]Summary All Grounds'!$I$5</f>
        <v>#DIV/0!</v>
      </c>
      <c r="H33" s="4" t="e">
        <f>+H31/($B$32*10)*'[1]Summary All Grounds'!$J$5</f>
        <v>#DIV/0!</v>
      </c>
      <c r="I33" s="4" t="e">
        <f>SUM(E33:H33)</f>
        <v>#DIV/0!</v>
      </c>
      <c r="J33" s="4"/>
    </row>
    <row r="34" spans="1:10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0" x14ac:dyDescent="0.3">
      <c r="A35" s="1"/>
      <c r="B35" s="155"/>
      <c r="C35" s="1"/>
      <c r="I35" s="4" t="e">
        <f>+I31/B32</f>
        <v>#DIV/0!</v>
      </c>
      <c r="J35" s="2" t="s">
        <v>115</v>
      </c>
    </row>
    <row r="36" spans="1:10" x14ac:dyDescent="0.3">
      <c r="A36" s="1"/>
      <c r="B36" s="155"/>
      <c r="C36" s="1"/>
      <c r="I36" s="4" t="e">
        <f>+I33-I35</f>
        <v>#DIV/0!</v>
      </c>
      <c r="J36" s="2" t="s">
        <v>116</v>
      </c>
    </row>
  </sheetData>
  <mergeCells count="1">
    <mergeCell ref="F2:G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7">
    <tabColor indexed="44"/>
  </sheetPr>
  <dimension ref="A1:Q49"/>
  <sheetViews>
    <sheetView workbookViewId="0">
      <pane ySplit="6" topLeftCell="A7" activePane="bottomLeft" state="frozen"/>
      <selection activeCell="E40" sqref="E40"/>
      <selection pane="bottomLeft" activeCell="K19" sqref="K19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25</v>
      </c>
      <c r="C2" s="119"/>
      <c r="D2" s="119"/>
      <c r="E2" s="119"/>
      <c r="F2" s="212" t="s">
        <v>52</v>
      </c>
      <c r="G2" s="212"/>
      <c r="H2" s="139">
        <f>+I38</f>
        <v>6.2749999999999995</v>
      </c>
      <c r="I2" s="115"/>
      <c r="J2" s="139"/>
    </row>
    <row r="3" spans="1:17" x14ac:dyDescent="0.3">
      <c r="A3" s="115" t="s">
        <v>49</v>
      </c>
      <c r="B3" s="115" t="s">
        <v>26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2</v>
      </c>
      <c r="C7" s="1">
        <v>1</v>
      </c>
      <c r="D7" s="1">
        <v>1</v>
      </c>
      <c r="E7" s="9">
        <v>6</v>
      </c>
      <c r="F7" s="9">
        <v>8</v>
      </c>
      <c r="G7" s="9">
        <v>8</v>
      </c>
      <c r="H7" s="9">
        <v>5</v>
      </c>
      <c r="I7" s="1">
        <f>0.6*E7+0.25*F7+0.1*G7+0.05*H7</f>
        <v>6.6499999999999995</v>
      </c>
      <c r="J7" s="166"/>
    </row>
    <row r="8" spans="1:17" x14ac:dyDescent="0.3">
      <c r="A8" s="155">
        <v>45206</v>
      </c>
      <c r="B8" s="8">
        <v>1</v>
      </c>
      <c r="C8" s="1">
        <v>2</v>
      </c>
      <c r="D8" s="1">
        <v>1</v>
      </c>
      <c r="E8" s="9">
        <v>7</v>
      </c>
      <c r="F8" s="9">
        <v>9</v>
      </c>
      <c r="G8" s="9">
        <v>10</v>
      </c>
      <c r="H8" s="9">
        <v>10</v>
      </c>
      <c r="I8" s="1">
        <f>0.6*E8+0.25*F8+0.1*G8+0.05*H8</f>
        <v>7.95</v>
      </c>
      <c r="J8" s="166"/>
    </row>
    <row r="9" spans="1:17" x14ac:dyDescent="0.3">
      <c r="A9" s="155">
        <v>45213</v>
      </c>
      <c r="B9" s="8">
        <v>1</v>
      </c>
      <c r="C9" s="1">
        <v>2</v>
      </c>
      <c r="D9" s="1">
        <v>2</v>
      </c>
      <c r="E9" s="9">
        <v>7</v>
      </c>
      <c r="F9" s="9">
        <v>8</v>
      </c>
      <c r="G9" s="9">
        <v>10</v>
      </c>
      <c r="H9" s="9">
        <v>10</v>
      </c>
      <c r="I9" s="1">
        <f>0.6*E9+0.25*F9+0.1*G9+0.05*H9</f>
        <v>7.7</v>
      </c>
      <c r="J9" s="166"/>
      <c r="O9" s="8"/>
    </row>
    <row r="10" spans="1:17" x14ac:dyDescent="0.3">
      <c r="A10" s="155">
        <v>45220</v>
      </c>
      <c r="B10" s="8">
        <v>1</v>
      </c>
      <c r="C10" s="1">
        <v>3</v>
      </c>
      <c r="D10" s="1">
        <v>1</v>
      </c>
      <c r="E10" s="9">
        <v>6</v>
      </c>
      <c r="F10" s="9">
        <v>6</v>
      </c>
      <c r="G10" s="9">
        <v>8</v>
      </c>
      <c r="H10" s="9">
        <v>10</v>
      </c>
      <c r="I10" s="1">
        <f t="shared" ref="I10:I30" si="0">0.6*E10+0.25*F10+0.1*G10+0.05*H10</f>
        <v>6.3999999999999995</v>
      </c>
      <c r="J10" s="166"/>
      <c r="O10" s="8"/>
    </row>
    <row r="11" spans="1:17" x14ac:dyDescent="0.3">
      <c r="A11" s="155">
        <v>45227</v>
      </c>
      <c r="B11" s="8">
        <v>1</v>
      </c>
      <c r="C11" s="1">
        <v>3</v>
      </c>
      <c r="D11" s="1">
        <v>2</v>
      </c>
      <c r="E11" s="9">
        <v>0</v>
      </c>
      <c r="F11" s="9">
        <v>0</v>
      </c>
      <c r="G11" s="9">
        <v>0</v>
      </c>
      <c r="H11" s="9">
        <v>0</v>
      </c>
      <c r="I11" s="1">
        <f t="shared" si="0"/>
        <v>0</v>
      </c>
      <c r="J11" s="166" t="s">
        <v>147</v>
      </c>
      <c r="O11" s="8"/>
    </row>
    <row r="12" spans="1:17" ht="12" customHeight="1" x14ac:dyDescent="0.3">
      <c r="A12" s="155">
        <v>45234</v>
      </c>
      <c r="B12" s="8">
        <v>2</v>
      </c>
      <c r="C12" s="1">
        <v>4</v>
      </c>
      <c r="D12" s="1">
        <v>1</v>
      </c>
      <c r="E12" s="9">
        <v>6</v>
      </c>
      <c r="F12" s="9">
        <v>7</v>
      </c>
      <c r="G12" s="9">
        <v>8</v>
      </c>
      <c r="H12" s="9">
        <v>10</v>
      </c>
      <c r="I12" s="1">
        <f t="shared" si="0"/>
        <v>6.6499999999999995</v>
      </c>
      <c r="J12" s="166"/>
      <c r="O12" s="8"/>
    </row>
    <row r="13" spans="1:17" x14ac:dyDescent="0.3">
      <c r="A13" s="155">
        <v>45241</v>
      </c>
      <c r="B13" s="8">
        <v>2</v>
      </c>
      <c r="C13" s="1">
        <v>4</v>
      </c>
      <c r="D13" s="1">
        <v>2</v>
      </c>
      <c r="E13" s="9">
        <v>7</v>
      </c>
      <c r="F13" s="9">
        <v>7</v>
      </c>
      <c r="G13" s="9">
        <v>8</v>
      </c>
      <c r="H13" s="9">
        <v>10</v>
      </c>
      <c r="I13" s="1">
        <f t="shared" si="0"/>
        <v>7.25</v>
      </c>
      <c r="J13" s="166"/>
      <c r="O13" s="8"/>
    </row>
    <row r="14" spans="1:17" x14ac:dyDescent="0.3">
      <c r="A14" s="155">
        <v>45248</v>
      </c>
      <c r="B14" s="8">
        <v>1</v>
      </c>
      <c r="C14" s="1">
        <v>5</v>
      </c>
      <c r="D14" s="1">
        <v>1</v>
      </c>
      <c r="E14" s="9">
        <v>7</v>
      </c>
      <c r="F14" s="9">
        <v>9</v>
      </c>
      <c r="G14" s="9">
        <v>9</v>
      </c>
      <c r="H14" s="9">
        <v>5</v>
      </c>
      <c r="I14" s="1">
        <f t="shared" si="0"/>
        <v>7.6000000000000005</v>
      </c>
      <c r="J14" s="166"/>
      <c r="O14" s="8"/>
    </row>
    <row r="15" spans="1:17" x14ac:dyDescent="0.3">
      <c r="A15" s="155">
        <v>45255</v>
      </c>
      <c r="B15" s="8">
        <v>1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  <c r="N15" s="155"/>
      <c r="O15" s="8"/>
      <c r="P15" s="1"/>
      <c r="Q15" s="1"/>
    </row>
    <row r="16" spans="1:17" x14ac:dyDescent="0.3">
      <c r="A16" s="155">
        <v>45256</v>
      </c>
      <c r="B16" s="8" t="s">
        <v>152</v>
      </c>
      <c r="C16" s="1">
        <v>3</v>
      </c>
      <c r="D16" s="1">
        <v>1</v>
      </c>
      <c r="E16" s="9">
        <v>8</v>
      </c>
      <c r="F16" s="9">
        <v>6</v>
      </c>
      <c r="G16" s="9">
        <v>9</v>
      </c>
      <c r="H16" s="9">
        <v>5</v>
      </c>
      <c r="I16" s="1">
        <f t="shared" si="0"/>
        <v>7.45</v>
      </c>
      <c r="J16" s="166"/>
      <c r="N16" s="155"/>
      <c r="O16" s="8"/>
      <c r="P16" s="1"/>
      <c r="Q16" s="1"/>
    </row>
    <row r="17" spans="1:17" x14ac:dyDescent="0.3">
      <c r="A17" s="155">
        <v>45262</v>
      </c>
      <c r="B17" s="8">
        <v>2</v>
      </c>
      <c r="C17" s="1">
        <v>6</v>
      </c>
      <c r="D17" s="1">
        <v>1</v>
      </c>
      <c r="E17" s="9">
        <v>8</v>
      </c>
      <c r="F17" s="9">
        <v>6</v>
      </c>
      <c r="G17" s="9">
        <v>10</v>
      </c>
      <c r="H17" s="9">
        <v>10</v>
      </c>
      <c r="I17" s="1">
        <f t="shared" si="0"/>
        <v>7.8</v>
      </c>
      <c r="J17" s="166"/>
      <c r="N17" s="155"/>
      <c r="O17" s="8"/>
      <c r="P17" s="1"/>
      <c r="Q17" s="1"/>
    </row>
    <row r="18" spans="1:17" x14ac:dyDescent="0.3">
      <c r="A18" s="155">
        <v>45269</v>
      </c>
      <c r="B18" s="8">
        <v>2</v>
      </c>
      <c r="C18" s="1">
        <v>6</v>
      </c>
      <c r="D18" s="1">
        <v>2</v>
      </c>
      <c r="E18" s="9">
        <v>7</v>
      </c>
      <c r="F18" s="9">
        <v>6</v>
      </c>
      <c r="G18" s="9">
        <v>9</v>
      </c>
      <c r="H18" s="9">
        <v>5</v>
      </c>
      <c r="I18" s="1">
        <f t="shared" si="0"/>
        <v>6.8500000000000005</v>
      </c>
      <c r="J18" s="166"/>
    </row>
    <row r="19" spans="1:17" x14ac:dyDescent="0.3">
      <c r="A19" s="155">
        <v>45270</v>
      </c>
      <c r="B19" s="8" t="s">
        <v>152</v>
      </c>
      <c r="C19" s="1">
        <v>4</v>
      </c>
      <c r="D19" s="1">
        <v>1</v>
      </c>
      <c r="E19" s="9">
        <v>8</v>
      </c>
      <c r="F19" s="9">
        <v>7</v>
      </c>
      <c r="G19" s="9">
        <v>8</v>
      </c>
      <c r="H19" s="9">
        <v>10</v>
      </c>
      <c r="I19" s="1">
        <f t="shared" si="0"/>
        <v>7.85</v>
      </c>
      <c r="J19" s="166"/>
    </row>
    <row r="20" spans="1:17" x14ac:dyDescent="0.3">
      <c r="A20" s="155">
        <v>45276</v>
      </c>
      <c r="B20" s="8">
        <v>1</v>
      </c>
      <c r="C20" s="1">
        <v>7</v>
      </c>
      <c r="D20" s="1">
        <v>1</v>
      </c>
      <c r="E20" s="9">
        <v>7</v>
      </c>
      <c r="F20" s="9">
        <v>8</v>
      </c>
      <c r="G20" s="9">
        <v>10</v>
      </c>
      <c r="H20" s="9">
        <v>10</v>
      </c>
      <c r="I20" s="1">
        <f t="shared" si="0"/>
        <v>7.7</v>
      </c>
      <c r="J20" s="166"/>
    </row>
    <row r="21" spans="1:17" x14ac:dyDescent="0.3">
      <c r="A21" s="155"/>
      <c r="B21" s="8"/>
      <c r="C21" s="1">
        <v>4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7" x14ac:dyDescent="0.3">
      <c r="A22" s="155"/>
      <c r="B22" s="8"/>
      <c r="C22" s="1">
        <v>8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7" x14ac:dyDescent="0.3">
      <c r="A23" s="155"/>
      <c r="B23" s="8"/>
      <c r="C23" s="1">
        <v>9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7" x14ac:dyDescent="0.3">
      <c r="A24" s="155"/>
      <c r="B24" s="8"/>
      <c r="C24" s="1">
        <v>10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7" x14ac:dyDescent="0.3">
      <c r="A25" s="155"/>
      <c r="B25" s="8"/>
      <c r="C25" s="1">
        <v>11</v>
      </c>
      <c r="D25" s="1">
        <v>1</v>
      </c>
      <c r="E25" s="9"/>
      <c r="F25" s="9"/>
      <c r="G25" s="9"/>
      <c r="H25" s="9"/>
      <c r="I25" s="1">
        <f t="shared" si="0"/>
        <v>0</v>
      </c>
      <c r="J25" s="166"/>
    </row>
    <row r="26" spans="1:17" x14ac:dyDescent="0.3">
      <c r="A26" s="155"/>
      <c r="B26" s="8"/>
      <c r="C26" s="1">
        <v>11</v>
      </c>
      <c r="D26" s="1">
        <v>2</v>
      </c>
      <c r="E26" s="9"/>
      <c r="F26" s="9"/>
      <c r="G26" s="9"/>
      <c r="H26" s="9"/>
      <c r="I26" s="1">
        <f t="shared" si="0"/>
        <v>0</v>
      </c>
      <c r="J26" s="166"/>
    </row>
    <row r="27" spans="1:17" x14ac:dyDescent="0.3">
      <c r="A27" s="155"/>
      <c r="B27" s="8"/>
      <c r="C27" s="1">
        <v>12</v>
      </c>
      <c r="D27" s="1">
        <v>1</v>
      </c>
      <c r="E27" s="9"/>
      <c r="F27" s="9"/>
      <c r="G27" s="9"/>
      <c r="H27" s="9"/>
      <c r="I27" s="1">
        <f t="shared" si="0"/>
        <v>0</v>
      </c>
      <c r="J27" s="166"/>
    </row>
    <row r="28" spans="1:17" x14ac:dyDescent="0.3">
      <c r="A28" s="155"/>
      <c r="B28" s="8"/>
      <c r="C28" s="1">
        <v>12</v>
      </c>
      <c r="D28" s="1">
        <v>2</v>
      </c>
      <c r="E28" s="9"/>
      <c r="F28" s="9"/>
      <c r="G28" s="9"/>
      <c r="H28" s="9"/>
      <c r="I28" s="1">
        <f t="shared" si="0"/>
        <v>0</v>
      </c>
      <c r="J28" s="166"/>
    </row>
    <row r="29" spans="1:17" x14ac:dyDescent="0.3">
      <c r="A29" s="155"/>
      <c r="B29" s="8"/>
      <c r="C29" s="1">
        <v>13</v>
      </c>
      <c r="D29" s="1">
        <v>1</v>
      </c>
      <c r="E29" s="9"/>
      <c r="F29" s="9"/>
      <c r="G29" s="9"/>
      <c r="H29" s="9"/>
      <c r="I29" s="1">
        <f t="shared" si="0"/>
        <v>0</v>
      </c>
      <c r="J29" s="166"/>
    </row>
    <row r="30" spans="1:17" x14ac:dyDescent="0.3">
      <c r="A30" s="155"/>
      <c r="B30" s="8"/>
      <c r="C30" s="1">
        <v>13</v>
      </c>
      <c r="D30" s="1">
        <v>2</v>
      </c>
      <c r="E30" s="9"/>
      <c r="F30" s="9"/>
      <c r="G30" s="9"/>
      <c r="H30" s="9"/>
      <c r="I30" s="1">
        <f t="shared" si="0"/>
        <v>0</v>
      </c>
      <c r="J30" s="166"/>
    </row>
    <row r="31" spans="1:17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7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166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4"/>
    </row>
    <row r="34" spans="1:12" x14ac:dyDescent="0.3">
      <c r="A34" s="155"/>
      <c r="B34" s="8"/>
      <c r="C34" s="1"/>
      <c r="E34" s="9"/>
      <c r="F34" s="9"/>
      <c r="G34" s="9"/>
      <c r="H34" s="9"/>
      <c r="I34" s="1">
        <f>0.6*E34+0.25*F34+0.1*G34+0.05*H34</f>
        <v>0</v>
      </c>
      <c r="J34" s="7"/>
    </row>
    <row r="35" spans="1:12" x14ac:dyDescent="0.3">
      <c r="A35" s="1"/>
      <c r="B35" s="155"/>
      <c r="C35" s="2"/>
      <c r="D35" s="2"/>
      <c r="E35" s="4"/>
      <c r="F35" s="4"/>
      <c r="G35" s="4"/>
      <c r="H35" s="4"/>
      <c r="I35" s="4"/>
      <c r="J35" s="4"/>
    </row>
    <row r="36" spans="1:12" x14ac:dyDescent="0.3">
      <c r="A36" s="2" t="s">
        <v>4</v>
      </c>
      <c r="C36" s="1"/>
      <c r="E36" s="4">
        <f>SUM(E7:E34)</f>
        <v>84</v>
      </c>
      <c r="F36" s="4">
        <f>SUM(F7:F34)</f>
        <v>87</v>
      </c>
      <c r="G36" s="4">
        <f>SUM(G7:G34)</f>
        <v>107</v>
      </c>
      <c r="H36" s="4">
        <f>SUM(H7:H34)</f>
        <v>100</v>
      </c>
      <c r="I36" s="7">
        <f>0.6*E36+0.25*F36+0.1*G36+0.05*H36</f>
        <v>87.850000000000009</v>
      </c>
      <c r="J36" s="4"/>
    </row>
    <row r="37" spans="1:12" x14ac:dyDescent="0.3">
      <c r="A37" s="2" t="s">
        <v>9</v>
      </c>
      <c r="B37" s="1">
        <f>COUNT(E7:E34)</f>
        <v>14</v>
      </c>
      <c r="C37" s="1"/>
      <c r="E37" s="4">
        <f>$B$37</f>
        <v>14</v>
      </c>
      <c r="F37" s="4">
        <f>$B$37</f>
        <v>14</v>
      </c>
      <c r="G37" s="4">
        <f>$B$37</f>
        <v>14</v>
      </c>
      <c r="H37" s="4">
        <f>$B$37</f>
        <v>14</v>
      </c>
      <c r="I37" s="4"/>
      <c r="J37" s="4"/>
    </row>
    <row r="38" spans="1:12" x14ac:dyDescent="0.3">
      <c r="A38" s="2" t="s">
        <v>97</v>
      </c>
      <c r="C38" s="1"/>
      <c r="E38" s="4">
        <f>+E36/($B$37*10)*'[1]Summary All Grounds'!$G$5</f>
        <v>3.5999999999999996</v>
      </c>
      <c r="F38" s="4">
        <f>+F36/($B$37*10)*'[1]Summary All Grounds'!$H$5</f>
        <v>1.5535714285714286</v>
      </c>
      <c r="G38" s="4">
        <f>+G36/($B$37*10)*'[1]Summary All Grounds'!$I$5</f>
        <v>0.76428571428571423</v>
      </c>
      <c r="H38" s="4">
        <f>+H36/($B$37*10)*'[1]Summary All Grounds'!$J$5</f>
        <v>0.35714285714285715</v>
      </c>
      <c r="I38" s="4">
        <f>SUM(E38:H38)</f>
        <v>6.2749999999999995</v>
      </c>
      <c r="J38" s="2" t="s">
        <v>115</v>
      </c>
    </row>
    <row r="39" spans="1:12" x14ac:dyDescent="0.3">
      <c r="A39" s="1"/>
      <c r="B39" s="155"/>
      <c r="C39" s="1"/>
      <c r="E39" s="4"/>
      <c r="F39" s="4"/>
      <c r="G39" s="4"/>
      <c r="H39" s="4"/>
      <c r="I39" s="4"/>
      <c r="J39" s="2" t="s">
        <v>116</v>
      </c>
    </row>
    <row r="40" spans="1:12" x14ac:dyDescent="0.3">
      <c r="A40" s="1"/>
      <c r="B40" s="155"/>
      <c r="C40" s="1"/>
      <c r="I40" s="4">
        <f>+I36/B37</f>
        <v>6.2750000000000004</v>
      </c>
      <c r="J40" s="4"/>
    </row>
    <row r="41" spans="1:12" x14ac:dyDescent="0.3">
      <c r="A41" s="1"/>
      <c r="B41" s="155"/>
      <c r="C41" s="1"/>
      <c r="I41" s="4">
        <f>+I38-I40</f>
        <v>0</v>
      </c>
      <c r="J41" s="7"/>
    </row>
    <row r="42" spans="1:12" x14ac:dyDescent="0.3">
      <c r="A42" s="1"/>
      <c r="B42" s="155"/>
      <c r="C42" s="2"/>
      <c r="D42" s="2"/>
      <c r="E42" s="4"/>
      <c r="F42" s="4"/>
      <c r="G42" s="4"/>
      <c r="H42" s="4"/>
      <c r="I42" s="4"/>
      <c r="J42" s="4"/>
    </row>
    <row r="43" spans="1:12" x14ac:dyDescent="0.3">
      <c r="C43" s="1"/>
      <c r="E43" s="4"/>
      <c r="F43" s="4"/>
      <c r="G43" s="4"/>
      <c r="H43" s="4"/>
      <c r="I43" s="7"/>
      <c r="J43" s="4"/>
      <c r="L43" s="156"/>
    </row>
    <row r="44" spans="1:12" x14ac:dyDescent="0.3">
      <c r="C44" s="1"/>
      <c r="E44" s="4"/>
      <c r="F44" s="4"/>
      <c r="G44" s="4"/>
      <c r="H44" s="4"/>
      <c r="I44" s="4"/>
      <c r="J44" s="4"/>
    </row>
    <row r="45" spans="1:12" x14ac:dyDescent="0.3">
      <c r="C45" s="1"/>
      <c r="E45" s="4"/>
      <c r="F45" s="4"/>
      <c r="G45" s="4"/>
      <c r="H45" s="4"/>
      <c r="I45" s="4"/>
      <c r="J45" s="2"/>
    </row>
    <row r="46" spans="1:12" x14ac:dyDescent="0.3">
      <c r="A46" s="1"/>
      <c r="B46" s="155"/>
      <c r="C46" s="1"/>
      <c r="E46" s="4"/>
      <c r="F46" s="4"/>
      <c r="G46" s="4"/>
      <c r="H46" s="4"/>
      <c r="I46" s="4"/>
      <c r="J46" s="2"/>
    </row>
    <row r="47" spans="1:12" x14ac:dyDescent="0.3">
      <c r="A47" s="1"/>
      <c r="B47" s="155"/>
      <c r="C47" s="1"/>
      <c r="I47" s="4"/>
      <c r="J47" s="2"/>
    </row>
    <row r="48" spans="1:12" x14ac:dyDescent="0.3">
      <c r="A48" s="1"/>
      <c r="B48" s="155"/>
      <c r="C48" s="1"/>
      <c r="I48" s="4"/>
    </row>
    <row r="49" spans="1:9" x14ac:dyDescent="0.3">
      <c r="A49" s="1"/>
      <c r="B49" s="155"/>
      <c r="C49" s="1"/>
      <c r="I49" s="2"/>
    </row>
  </sheetData>
  <mergeCells count="1">
    <mergeCell ref="F2:G2"/>
  </mergeCells>
  <phoneticPr fontId="0" type="noConversion"/>
  <pageMargins left="0.43" right="0.75" top="0.28999999999999998" bottom="0.26" header="0.34" footer="0.21"/>
  <pageSetup orientation="landscape" horizontalDpi="36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4"/>
  </sheetPr>
  <dimension ref="A1:Q52"/>
  <sheetViews>
    <sheetView workbookViewId="0">
      <pane ySplit="6" topLeftCell="A7" activePane="bottomLeft" state="frozen"/>
      <selection activeCell="E40" sqref="E40"/>
      <selection pane="bottomLeft" activeCell="J22" sqref="J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38</v>
      </c>
      <c r="C2" s="119"/>
      <c r="D2" s="119"/>
      <c r="E2" s="119"/>
      <c r="F2" s="212" t="s">
        <v>52</v>
      </c>
      <c r="G2" s="212"/>
      <c r="H2" s="139">
        <f>+I38</f>
        <v>7.4249999999999989</v>
      </c>
      <c r="I2" s="115"/>
      <c r="J2" s="139"/>
    </row>
    <row r="3" spans="1:17" x14ac:dyDescent="0.3">
      <c r="A3" s="115" t="s">
        <v>49</v>
      </c>
      <c r="B3" s="115" t="s">
        <v>126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1</v>
      </c>
      <c r="C7" s="1">
        <v>1</v>
      </c>
      <c r="D7" s="1">
        <v>1</v>
      </c>
      <c r="E7" s="9">
        <v>9</v>
      </c>
      <c r="F7" s="9">
        <v>9</v>
      </c>
      <c r="G7" s="9">
        <v>10</v>
      </c>
      <c r="H7" s="9">
        <v>10</v>
      </c>
      <c r="I7" s="1">
        <f>0.6*E7+0.25*F7+0.1*G7+0.05*H7</f>
        <v>9.1499999999999986</v>
      </c>
      <c r="J7" s="166"/>
    </row>
    <row r="8" spans="1:17" x14ac:dyDescent="0.3">
      <c r="A8" s="155">
        <v>45206</v>
      </c>
      <c r="B8" s="8">
        <v>1</v>
      </c>
      <c r="C8" s="1">
        <v>2</v>
      </c>
      <c r="D8" s="1">
        <v>1</v>
      </c>
      <c r="E8" s="9">
        <v>6</v>
      </c>
      <c r="F8" s="9">
        <v>8</v>
      </c>
      <c r="G8" s="9">
        <v>8</v>
      </c>
      <c r="H8" s="9">
        <v>5</v>
      </c>
      <c r="I8" s="1">
        <f>0.6*E8+0.25*F8+0.1*G8+0.05*H8</f>
        <v>6.6499999999999995</v>
      </c>
      <c r="J8" s="166"/>
    </row>
    <row r="9" spans="1:17" x14ac:dyDescent="0.3">
      <c r="A9" s="155">
        <v>45213</v>
      </c>
      <c r="B9" s="8">
        <v>1</v>
      </c>
      <c r="C9" s="1">
        <v>2</v>
      </c>
      <c r="D9" s="1">
        <v>2</v>
      </c>
      <c r="E9" s="9">
        <v>7</v>
      </c>
      <c r="F9" s="9">
        <v>8</v>
      </c>
      <c r="G9" s="9">
        <v>9</v>
      </c>
      <c r="H9" s="9">
        <v>5</v>
      </c>
      <c r="I9" s="1">
        <f>0.6*E9+0.25*F9+0.1*G9+0.05*H9</f>
        <v>7.3500000000000005</v>
      </c>
      <c r="J9" s="166"/>
      <c r="O9" s="8"/>
    </row>
    <row r="10" spans="1:17" x14ac:dyDescent="0.3">
      <c r="A10" s="155">
        <v>45220</v>
      </c>
      <c r="B10" s="8">
        <v>2</v>
      </c>
      <c r="C10" s="1">
        <v>3</v>
      </c>
      <c r="D10" s="1">
        <v>1</v>
      </c>
      <c r="E10" s="9">
        <v>8</v>
      </c>
      <c r="F10" s="9">
        <v>8</v>
      </c>
      <c r="G10" s="9">
        <v>8</v>
      </c>
      <c r="H10" s="9">
        <v>5</v>
      </c>
      <c r="I10" s="1">
        <f t="shared" ref="I10:I29" si="0">0.6*E10+0.25*F10+0.1*G10+0.05*H10</f>
        <v>7.85</v>
      </c>
      <c r="J10" s="166"/>
      <c r="O10" s="8"/>
    </row>
    <row r="11" spans="1:17" x14ac:dyDescent="0.3">
      <c r="A11" s="155">
        <v>45227</v>
      </c>
      <c r="B11" s="8">
        <v>2</v>
      </c>
      <c r="C11" s="1">
        <v>3</v>
      </c>
      <c r="D11" s="1">
        <v>2</v>
      </c>
      <c r="E11" s="9">
        <v>8</v>
      </c>
      <c r="F11" s="9">
        <v>8</v>
      </c>
      <c r="G11" s="9">
        <v>8</v>
      </c>
      <c r="H11" s="9">
        <v>5</v>
      </c>
      <c r="I11" s="1">
        <f t="shared" si="0"/>
        <v>7.85</v>
      </c>
      <c r="J11" s="166"/>
      <c r="O11" s="8"/>
    </row>
    <row r="12" spans="1:17" ht="12" customHeight="1" x14ac:dyDescent="0.3">
      <c r="A12" s="155">
        <v>45234</v>
      </c>
      <c r="B12" s="8">
        <v>1</v>
      </c>
      <c r="C12" s="1">
        <v>4</v>
      </c>
      <c r="D12" s="1">
        <v>1</v>
      </c>
      <c r="E12" s="9">
        <v>8</v>
      </c>
      <c r="F12" s="9">
        <v>7</v>
      </c>
      <c r="G12" s="9">
        <v>6</v>
      </c>
      <c r="H12" s="9">
        <v>5</v>
      </c>
      <c r="I12" s="1">
        <f t="shared" si="0"/>
        <v>7.4</v>
      </c>
      <c r="J12" s="166"/>
      <c r="O12" s="8"/>
    </row>
    <row r="13" spans="1:17" x14ac:dyDescent="0.3">
      <c r="A13" s="155">
        <v>45241</v>
      </c>
      <c r="B13" s="8">
        <v>1</v>
      </c>
      <c r="C13" s="1">
        <v>4</v>
      </c>
      <c r="D13" s="1">
        <v>2</v>
      </c>
      <c r="E13" s="9">
        <v>8</v>
      </c>
      <c r="F13" s="9">
        <v>7</v>
      </c>
      <c r="G13" s="9">
        <v>7</v>
      </c>
      <c r="H13" s="9">
        <v>5</v>
      </c>
      <c r="I13" s="1">
        <f t="shared" si="0"/>
        <v>7.5</v>
      </c>
      <c r="J13" s="166"/>
      <c r="O13" s="8"/>
    </row>
    <row r="14" spans="1:17" x14ac:dyDescent="0.3">
      <c r="A14" s="155">
        <v>45242</v>
      </c>
      <c r="B14" s="8" t="s">
        <v>152</v>
      </c>
      <c r="C14" s="1">
        <v>2</v>
      </c>
      <c r="D14" s="1">
        <v>1</v>
      </c>
      <c r="E14" s="9">
        <v>8</v>
      </c>
      <c r="F14" s="9">
        <v>7</v>
      </c>
      <c r="G14" s="9">
        <v>9</v>
      </c>
      <c r="H14" s="9">
        <v>10</v>
      </c>
      <c r="I14" s="1">
        <f t="shared" si="0"/>
        <v>7.95</v>
      </c>
      <c r="J14" s="166"/>
      <c r="O14" s="8"/>
    </row>
    <row r="15" spans="1:17" x14ac:dyDescent="0.3">
      <c r="A15" s="155">
        <v>45248</v>
      </c>
      <c r="B15" s="8">
        <v>1</v>
      </c>
      <c r="C15" s="1">
        <v>5</v>
      </c>
      <c r="D15" s="1">
        <v>1</v>
      </c>
      <c r="E15" s="9">
        <v>5</v>
      </c>
      <c r="F15" s="9">
        <v>8</v>
      </c>
      <c r="G15" s="9">
        <v>9</v>
      </c>
      <c r="H15" s="9">
        <v>5</v>
      </c>
      <c r="I15" s="1">
        <f t="shared" si="0"/>
        <v>6.15</v>
      </c>
      <c r="J15" s="166"/>
      <c r="O15" s="8"/>
    </row>
    <row r="16" spans="1:17" x14ac:dyDescent="0.3">
      <c r="A16" s="155">
        <v>45255</v>
      </c>
      <c r="B16" s="8">
        <v>1</v>
      </c>
      <c r="C16" s="1">
        <v>5</v>
      </c>
      <c r="D16" s="1">
        <v>2</v>
      </c>
      <c r="E16" s="9">
        <v>5</v>
      </c>
      <c r="F16" s="9">
        <v>7</v>
      </c>
      <c r="G16" s="9">
        <v>9</v>
      </c>
      <c r="H16" s="9">
        <v>5</v>
      </c>
      <c r="I16" s="1">
        <f t="shared" si="0"/>
        <v>5.9</v>
      </c>
      <c r="J16" s="166"/>
      <c r="N16" s="155"/>
      <c r="O16" s="8"/>
      <c r="P16" s="1"/>
      <c r="Q16" s="1"/>
    </row>
    <row r="17" spans="1:17" x14ac:dyDescent="0.3">
      <c r="A17" s="155">
        <v>45256</v>
      </c>
      <c r="B17" s="8" t="s">
        <v>152</v>
      </c>
      <c r="C17" s="1">
        <v>3</v>
      </c>
      <c r="D17" s="1">
        <v>1</v>
      </c>
      <c r="E17" s="9">
        <v>8</v>
      </c>
      <c r="F17" s="9">
        <v>7</v>
      </c>
      <c r="G17" s="9">
        <v>9</v>
      </c>
      <c r="H17" s="9">
        <v>5</v>
      </c>
      <c r="I17" s="1">
        <f t="shared" si="0"/>
        <v>7.7</v>
      </c>
      <c r="J17" s="166"/>
      <c r="N17" s="155"/>
      <c r="O17" s="8"/>
      <c r="P17" s="1"/>
      <c r="Q17" s="1"/>
    </row>
    <row r="18" spans="1:17" x14ac:dyDescent="0.3">
      <c r="A18" s="155">
        <v>45262</v>
      </c>
      <c r="B18" s="8">
        <v>2</v>
      </c>
      <c r="C18" s="1">
        <v>6</v>
      </c>
      <c r="D18" s="1">
        <v>1</v>
      </c>
      <c r="E18" s="9">
        <v>7</v>
      </c>
      <c r="F18" s="9">
        <v>8</v>
      </c>
      <c r="G18" s="9">
        <v>8</v>
      </c>
      <c r="H18" s="9">
        <v>5</v>
      </c>
      <c r="I18" s="1">
        <f t="shared" si="0"/>
        <v>7.25</v>
      </c>
      <c r="J18" s="166"/>
      <c r="N18" s="155"/>
      <c r="O18" s="8"/>
      <c r="P18" s="1"/>
      <c r="Q18" s="1"/>
    </row>
    <row r="19" spans="1:17" x14ac:dyDescent="0.3">
      <c r="A19" s="155">
        <v>45269</v>
      </c>
      <c r="B19" s="8">
        <v>2</v>
      </c>
      <c r="C19" s="1">
        <v>6</v>
      </c>
      <c r="D19" s="1">
        <v>2</v>
      </c>
      <c r="E19" s="9">
        <v>6</v>
      </c>
      <c r="F19" s="9">
        <v>7</v>
      </c>
      <c r="G19" s="9">
        <v>8</v>
      </c>
      <c r="H19" s="9">
        <v>10</v>
      </c>
      <c r="I19" s="1">
        <f t="shared" si="0"/>
        <v>6.6499999999999995</v>
      </c>
      <c r="J19" s="166"/>
      <c r="N19" s="155"/>
      <c r="O19" s="8"/>
      <c r="P19" s="1"/>
      <c r="Q19" s="1"/>
    </row>
    <row r="20" spans="1:17" x14ac:dyDescent="0.3">
      <c r="A20" s="155">
        <v>45276</v>
      </c>
      <c r="B20" s="8">
        <v>2</v>
      </c>
      <c r="C20" s="1">
        <v>7</v>
      </c>
      <c r="D20" s="1">
        <v>1</v>
      </c>
      <c r="E20" s="9">
        <v>5</v>
      </c>
      <c r="F20" s="9">
        <v>5</v>
      </c>
      <c r="G20" s="9">
        <v>8</v>
      </c>
      <c r="H20" s="9">
        <v>5</v>
      </c>
      <c r="I20" s="1">
        <f t="shared" si="0"/>
        <v>5.3</v>
      </c>
      <c r="J20" s="166"/>
    </row>
    <row r="21" spans="1:17" x14ac:dyDescent="0.3">
      <c r="A21" s="155">
        <v>45297</v>
      </c>
      <c r="B21" s="8">
        <v>2</v>
      </c>
      <c r="C21" s="1">
        <v>8</v>
      </c>
      <c r="D21" s="1">
        <v>1</v>
      </c>
      <c r="E21" s="9">
        <v>9</v>
      </c>
      <c r="F21" s="9">
        <v>8</v>
      </c>
      <c r="G21" s="9">
        <v>10</v>
      </c>
      <c r="H21" s="9">
        <v>5</v>
      </c>
      <c r="I21" s="1">
        <f t="shared" si="0"/>
        <v>8.6499999999999986</v>
      </c>
      <c r="J21" s="166"/>
    </row>
    <row r="22" spans="1:17" x14ac:dyDescent="0.3">
      <c r="A22" s="155">
        <v>45304</v>
      </c>
      <c r="B22" s="8">
        <v>1</v>
      </c>
      <c r="C22" s="1">
        <v>9</v>
      </c>
      <c r="D22" s="1">
        <v>1</v>
      </c>
      <c r="E22" s="9">
        <v>10</v>
      </c>
      <c r="F22" s="9">
        <v>9</v>
      </c>
      <c r="G22" s="9">
        <v>10</v>
      </c>
      <c r="H22" s="9">
        <v>5</v>
      </c>
      <c r="I22" s="1">
        <f t="shared" si="0"/>
        <v>9.5</v>
      </c>
      <c r="J22" s="166"/>
    </row>
    <row r="23" spans="1:17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7" x14ac:dyDescent="0.3">
      <c r="A24" s="155"/>
      <c r="B24" s="8"/>
      <c r="C24" s="1">
        <v>11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7" x14ac:dyDescent="0.3">
      <c r="A25" s="155"/>
      <c r="B25" s="8"/>
      <c r="C25" s="1">
        <v>11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7" x14ac:dyDescent="0.3">
      <c r="A26" s="155"/>
      <c r="B26" s="8"/>
      <c r="C26" s="1">
        <v>12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7" x14ac:dyDescent="0.3">
      <c r="A27" s="155"/>
      <c r="B27" s="8"/>
      <c r="C27" s="1">
        <v>12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7" x14ac:dyDescent="0.3">
      <c r="A28" s="155"/>
      <c r="B28" s="8"/>
      <c r="C28" s="1">
        <v>13</v>
      </c>
      <c r="D28" s="1">
        <v>1</v>
      </c>
      <c r="E28" s="9"/>
      <c r="F28" s="9"/>
      <c r="G28" s="9"/>
      <c r="H28" s="9"/>
      <c r="I28" s="1">
        <f t="shared" si="0"/>
        <v>0</v>
      </c>
      <c r="J28" s="166"/>
    </row>
    <row r="29" spans="1:17" x14ac:dyDescent="0.3">
      <c r="A29" s="155"/>
      <c r="B29" s="8"/>
      <c r="C29" s="1">
        <v>13</v>
      </c>
      <c r="D29" s="1">
        <v>2</v>
      </c>
      <c r="E29" s="9"/>
      <c r="F29" s="9"/>
      <c r="G29" s="9"/>
      <c r="H29" s="9"/>
      <c r="I29" s="1">
        <f t="shared" si="0"/>
        <v>0</v>
      </c>
      <c r="J29" s="166"/>
    </row>
    <row r="30" spans="1:17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166"/>
    </row>
    <row r="31" spans="1:17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7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166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7"/>
    </row>
    <row r="34" spans="1:12" x14ac:dyDescent="0.3">
      <c r="A34" s="155"/>
      <c r="B34" s="8"/>
      <c r="C34" s="1"/>
      <c r="E34" s="9"/>
      <c r="F34" s="9"/>
      <c r="G34" s="9"/>
      <c r="H34" s="9"/>
      <c r="I34" s="1">
        <f>0.6*E34+0.25*F34+0.1*G34+0.05*H34</f>
        <v>0</v>
      </c>
      <c r="J34" s="4"/>
    </row>
    <row r="35" spans="1:12" x14ac:dyDescent="0.3">
      <c r="A35" s="1"/>
      <c r="B35" s="155"/>
      <c r="C35" s="2"/>
      <c r="D35" s="2"/>
      <c r="E35" s="4"/>
      <c r="F35" s="4"/>
      <c r="G35" s="4"/>
      <c r="H35" s="4"/>
      <c r="I35" s="4"/>
      <c r="J35" s="4"/>
    </row>
    <row r="36" spans="1:12" x14ac:dyDescent="0.3">
      <c r="A36" s="2" t="s">
        <v>4</v>
      </c>
      <c r="C36" s="1"/>
      <c r="E36" s="4">
        <f>SUM(E7:E34)</f>
        <v>117</v>
      </c>
      <c r="F36" s="4">
        <f>SUM(F7:F34)</f>
        <v>121</v>
      </c>
      <c r="G36" s="4">
        <f>SUM(G7:G34)</f>
        <v>136</v>
      </c>
      <c r="H36" s="4">
        <f>SUM(H7:H34)</f>
        <v>95</v>
      </c>
      <c r="I36" s="7">
        <f>0.6*E36+0.25*F36+0.1*G36+0.05*H36</f>
        <v>118.80000000000001</v>
      </c>
      <c r="J36" s="4"/>
    </row>
    <row r="37" spans="1:12" x14ac:dyDescent="0.3">
      <c r="A37" s="2" t="s">
        <v>9</v>
      </c>
      <c r="B37" s="1">
        <f>COUNT(E7:E34)</f>
        <v>16</v>
      </c>
      <c r="C37" s="1"/>
      <c r="E37" s="4">
        <f>$B$37</f>
        <v>16</v>
      </c>
      <c r="F37" s="4">
        <f>$B$37</f>
        <v>16</v>
      </c>
      <c r="G37" s="4">
        <f>$B$37</f>
        <v>16</v>
      </c>
      <c r="H37" s="4">
        <f>$B$37</f>
        <v>16</v>
      </c>
      <c r="I37" s="4"/>
      <c r="J37" s="2" t="s">
        <v>115</v>
      </c>
    </row>
    <row r="38" spans="1:12" x14ac:dyDescent="0.3">
      <c r="A38" s="2" t="s">
        <v>97</v>
      </c>
      <c r="C38" s="1"/>
      <c r="E38" s="4">
        <f>+E36/($B$37*10)*'[1]Summary All Grounds'!$G$5</f>
        <v>4.3874999999999993</v>
      </c>
      <c r="F38" s="4">
        <f>+F36/($B$37*10)*'[1]Summary All Grounds'!$H$5</f>
        <v>1.890625</v>
      </c>
      <c r="G38" s="4">
        <f>+G36/($B$37*10)*'[1]Summary All Grounds'!$I$5</f>
        <v>0.85</v>
      </c>
      <c r="H38" s="4">
        <f>+H36/($B$37*10)*'[1]Summary All Grounds'!$J$5</f>
        <v>0.296875</v>
      </c>
      <c r="I38" s="4">
        <f>SUM(E38:H38)</f>
        <v>7.4249999999999989</v>
      </c>
      <c r="J38" s="2" t="s">
        <v>116</v>
      </c>
    </row>
    <row r="39" spans="1:12" x14ac:dyDescent="0.3">
      <c r="A39" s="1"/>
      <c r="B39" s="155"/>
      <c r="C39" s="1"/>
      <c r="E39" s="4"/>
      <c r="F39" s="4"/>
      <c r="G39" s="4"/>
      <c r="H39" s="4"/>
      <c r="I39" s="4"/>
      <c r="J39" s="166"/>
    </row>
    <row r="40" spans="1:12" x14ac:dyDescent="0.3">
      <c r="A40" s="1"/>
      <c r="B40" s="155"/>
      <c r="C40" s="1"/>
      <c r="I40" s="4">
        <f>+I36/B37</f>
        <v>7.4250000000000007</v>
      </c>
      <c r="J40" s="166"/>
    </row>
    <row r="41" spans="1:12" x14ac:dyDescent="0.3">
      <c r="A41" s="1"/>
      <c r="B41" s="155"/>
      <c r="C41" s="1"/>
      <c r="I41" s="4">
        <f>+I38-I40</f>
        <v>0</v>
      </c>
      <c r="J41" s="166"/>
    </row>
    <row r="42" spans="1:12" x14ac:dyDescent="0.3">
      <c r="A42" s="155"/>
      <c r="B42" s="8"/>
      <c r="C42" s="1"/>
      <c r="E42" s="9"/>
      <c r="F42" s="9"/>
      <c r="G42" s="9"/>
      <c r="H42" s="9"/>
      <c r="J42" s="4"/>
    </row>
    <row r="43" spans="1:12" x14ac:dyDescent="0.3">
      <c r="A43" s="155"/>
      <c r="B43" s="8"/>
      <c r="C43" s="1"/>
      <c r="E43" s="9"/>
      <c r="F43" s="9"/>
      <c r="G43" s="9"/>
      <c r="H43" s="9"/>
      <c r="J43" s="7"/>
    </row>
    <row r="44" spans="1:12" x14ac:dyDescent="0.3">
      <c r="A44" s="155"/>
      <c r="B44" s="8"/>
      <c r="C44" s="1"/>
      <c r="E44" s="9"/>
      <c r="F44" s="9"/>
      <c r="G44" s="9"/>
      <c r="H44" s="9"/>
      <c r="J44" s="4"/>
    </row>
    <row r="45" spans="1:12" x14ac:dyDescent="0.3">
      <c r="A45" s="1"/>
      <c r="B45" s="155"/>
      <c r="C45" s="2"/>
      <c r="D45" s="2"/>
      <c r="E45" s="4"/>
      <c r="F45" s="4"/>
      <c r="G45" s="4"/>
      <c r="H45" s="4"/>
      <c r="I45" s="4"/>
      <c r="J45" s="4"/>
      <c r="L45" s="156"/>
    </row>
    <row r="46" spans="1:12" x14ac:dyDescent="0.3">
      <c r="C46" s="1"/>
      <c r="E46" s="4"/>
      <c r="F46" s="4"/>
      <c r="G46" s="4"/>
      <c r="H46" s="4"/>
      <c r="I46" s="7"/>
      <c r="J46" s="4"/>
    </row>
    <row r="47" spans="1:12" x14ac:dyDescent="0.3">
      <c r="C47" s="1"/>
      <c r="E47" s="4"/>
      <c r="F47" s="4"/>
      <c r="G47" s="4"/>
      <c r="H47" s="4"/>
      <c r="I47" s="4"/>
      <c r="J47" s="2"/>
    </row>
    <row r="48" spans="1:12" x14ac:dyDescent="0.3">
      <c r="C48" s="1"/>
      <c r="E48" s="4"/>
      <c r="F48" s="4"/>
      <c r="G48" s="4"/>
      <c r="H48" s="4"/>
      <c r="I48" s="4"/>
      <c r="J48" s="2"/>
    </row>
    <row r="49" spans="1:10" x14ac:dyDescent="0.3">
      <c r="A49" s="1"/>
      <c r="B49" s="155"/>
      <c r="C49" s="1"/>
      <c r="E49" s="4"/>
      <c r="F49" s="4"/>
      <c r="G49" s="4"/>
      <c r="H49" s="4"/>
      <c r="I49" s="4"/>
      <c r="J49" s="2"/>
    </row>
    <row r="50" spans="1:10" x14ac:dyDescent="0.3">
      <c r="A50" s="1"/>
      <c r="B50" s="155"/>
      <c r="C50" s="1"/>
      <c r="I50" s="4"/>
    </row>
    <row r="51" spans="1:10" x14ac:dyDescent="0.3">
      <c r="A51" s="1"/>
      <c r="B51" s="155"/>
      <c r="C51" s="1"/>
      <c r="I51" s="4"/>
    </row>
    <row r="52" spans="1:10" x14ac:dyDescent="0.3">
      <c r="A52" s="1"/>
      <c r="B52" s="155"/>
      <c r="C52" s="1"/>
      <c r="I52" s="2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K47"/>
  <sheetViews>
    <sheetView workbookViewId="0">
      <selection activeCell="K45" sqref="K45"/>
    </sheetView>
  </sheetViews>
  <sheetFormatPr defaultColWidth="9.1796875" defaultRowHeight="13.5" x14ac:dyDescent="0.3"/>
  <cols>
    <col min="1" max="1" width="3.26953125" style="11" bestFit="1" customWidth="1"/>
    <col min="2" max="2" width="31.54296875" style="2" customWidth="1"/>
    <col min="3" max="3" width="26.453125" style="2" customWidth="1"/>
    <col min="4" max="4" width="12.26953125" style="1" customWidth="1"/>
    <col min="5" max="5" width="11.1796875" style="1" customWidth="1"/>
    <col min="6" max="6" width="15.26953125" style="1" bestFit="1" customWidth="1"/>
    <col min="7" max="7" width="12" style="1" bestFit="1" customWidth="1"/>
    <col min="8" max="9" width="11.1796875" style="1" customWidth="1"/>
    <col min="10" max="16384" width="9.1796875" style="2"/>
  </cols>
  <sheetData>
    <row r="1" spans="1:9" ht="12.75" customHeight="1" x14ac:dyDescent="0.3">
      <c r="B1" s="210" t="s">
        <v>146</v>
      </c>
      <c r="C1" s="210"/>
      <c r="D1" s="210"/>
      <c r="E1" s="210"/>
      <c r="F1" s="210"/>
      <c r="G1" s="210"/>
      <c r="H1" s="210"/>
      <c r="I1" s="210"/>
    </row>
    <row r="2" spans="1:9" ht="12.75" customHeight="1" x14ac:dyDescent="0.3">
      <c r="B2" s="115"/>
      <c r="C2" s="115"/>
      <c r="D2" s="119"/>
      <c r="E2" s="119"/>
      <c r="F2" s="119"/>
      <c r="G2" s="119"/>
      <c r="H2" s="119"/>
      <c r="I2" s="119"/>
    </row>
    <row r="3" spans="1:9" s="3" customFormat="1" ht="12.75" customHeight="1" x14ac:dyDescent="0.3">
      <c r="A3" s="165"/>
      <c r="B3" s="120"/>
      <c r="C3" s="120"/>
      <c r="D3" s="121" t="s">
        <v>97</v>
      </c>
      <c r="E3" s="121" t="s">
        <v>10</v>
      </c>
      <c r="F3" s="140" t="s">
        <v>13</v>
      </c>
      <c r="G3" s="140" t="s">
        <v>13</v>
      </c>
      <c r="H3" s="140"/>
      <c r="I3" s="207" t="s">
        <v>98</v>
      </c>
    </row>
    <row r="4" spans="1:9" s="3" customFormat="1" ht="12.75" customHeight="1" x14ac:dyDescent="0.3">
      <c r="A4" s="165"/>
      <c r="B4" s="124" t="s">
        <v>0</v>
      </c>
      <c r="C4" s="124" t="s">
        <v>1</v>
      </c>
      <c r="D4" s="124"/>
      <c r="E4" s="125" t="s">
        <v>11</v>
      </c>
      <c r="F4" s="141" t="s">
        <v>99</v>
      </c>
      <c r="G4" s="141" t="s">
        <v>100</v>
      </c>
      <c r="H4" s="141" t="s">
        <v>101</v>
      </c>
      <c r="I4" s="208"/>
    </row>
    <row r="5" spans="1:9" ht="12.75" customHeight="1" x14ac:dyDescent="0.3">
      <c r="B5" s="129"/>
      <c r="C5" s="129"/>
      <c r="D5" s="130"/>
      <c r="E5" s="131" t="s">
        <v>9</v>
      </c>
      <c r="F5" s="132"/>
      <c r="G5" s="132"/>
      <c r="H5" s="130"/>
      <c r="I5" s="133"/>
    </row>
    <row r="6" spans="1:9" ht="12.75" customHeight="1" x14ac:dyDescent="0.3">
      <c r="B6" s="205" t="s">
        <v>88</v>
      </c>
      <c r="C6" s="206"/>
      <c r="D6" s="134">
        <f>SUM(F6:I6)</f>
        <v>10</v>
      </c>
      <c r="E6" s="135"/>
      <c r="F6" s="136">
        <v>6</v>
      </c>
      <c r="G6" s="136">
        <v>2.5</v>
      </c>
      <c r="H6" s="134">
        <v>1</v>
      </c>
      <c r="I6" s="137">
        <v>0.5</v>
      </c>
    </row>
    <row r="7" spans="1:9" ht="12.75" customHeight="1" x14ac:dyDescent="0.3">
      <c r="B7" s="15"/>
      <c r="C7" s="15"/>
      <c r="D7" s="16"/>
      <c r="E7" s="17"/>
      <c r="F7" s="16"/>
      <c r="G7" s="16"/>
      <c r="H7" s="16"/>
      <c r="I7" s="16"/>
    </row>
    <row r="8" spans="1:9" ht="12.75" customHeight="1" x14ac:dyDescent="0.3">
      <c r="B8" s="115" t="s">
        <v>89</v>
      </c>
      <c r="C8" s="115"/>
      <c r="D8" s="119" t="s">
        <v>97</v>
      </c>
    </row>
    <row r="9" spans="1:9" ht="12.75" customHeight="1" x14ac:dyDescent="0.3">
      <c r="A9" s="11">
        <v>1</v>
      </c>
      <c r="B9" s="2" t="str">
        <f>+[2]Bexley!B2</f>
        <v>Georges River</v>
      </c>
      <c r="C9" s="2" t="str">
        <f>+[2]Bexley!B3</f>
        <v>Bexley</v>
      </c>
      <c r="D9" s="161">
        <f>+[2]Bexley!H2</f>
        <v>8.1307692307692303</v>
      </c>
      <c r="E9" s="162">
        <f>+[2]Bexley!E35</f>
        <v>13</v>
      </c>
      <c r="F9" s="163">
        <f>+[2]Bexley!E36</f>
        <v>4.7538461538461538</v>
      </c>
      <c r="G9" s="163">
        <f>+[2]Bexley!F36</f>
        <v>2.1346153846153846</v>
      </c>
      <c r="H9" s="163">
        <f>+[2]Bexley!G36</f>
        <v>0.8</v>
      </c>
      <c r="I9" s="163">
        <f>+[2]Bexley!H36</f>
        <v>0.44230769230769229</v>
      </c>
    </row>
    <row r="10" spans="1:9" ht="12.75" customHeight="1" x14ac:dyDescent="0.3">
      <c r="A10" s="11">
        <v>2</v>
      </c>
      <c r="B10" s="2" t="str">
        <f>+[2]Airey!B2</f>
        <v>Strathfield</v>
      </c>
      <c r="C10" s="2" t="str">
        <f>+[2]Airey!B3</f>
        <v>Airey</v>
      </c>
      <c r="D10" s="161">
        <f>+[2]Airey!H2</f>
        <v>8.065384615384616</v>
      </c>
      <c r="E10" s="162">
        <f>+[2]Airey!B34</f>
        <v>13</v>
      </c>
      <c r="F10" s="163">
        <f>+[2]Airey!E35</f>
        <v>4.8000000000000007</v>
      </c>
      <c r="G10" s="163">
        <f>+[2]Airey!F35</f>
        <v>2.0192307692307692</v>
      </c>
      <c r="H10" s="163">
        <f>+[2]Airey!G35</f>
        <v>0.83076923076923082</v>
      </c>
      <c r="I10" s="163">
        <f>+[2]Airey!H35</f>
        <v>0.41538461538461541</v>
      </c>
    </row>
    <row r="11" spans="1:9" ht="12.75" customHeight="1" x14ac:dyDescent="0.3">
      <c r="A11" s="11">
        <v>3</v>
      </c>
      <c r="B11" s="2" t="str">
        <f>+[2]Weldon!B2</f>
        <v>Warringah</v>
      </c>
      <c r="C11" s="2" t="str">
        <f>+[2]Weldon!B3</f>
        <v>Weldon</v>
      </c>
      <c r="D11" s="161">
        <f>+[2]Weldon!H2</f>
        <v>7.9833333333333334</v>
      </c>
      <c r="E11" s="162">
        <f>+[2]Weldon!B35</f>
        <v>18</v>
      </c>
      <c r="F11" s="163">
        <f>+[2]Weldon!E36</f>
        <v>4.7333333333333334</v>
      </c>
      <c r="G11" s="163">
        <f>+[2]Weldon!F36</f>
        <v>2.0277777777777777</v>
      </c>
      <c r="H11" s="163">
        <f>+[2]Weldon!G36</f>
        <v>0.88888888888888884</v>
      </c>
      <c r="I11" s="163">
        <f>+[2]Weldon!H36</f>
        <v>0.33333333333333331</v>
      </c>
    </row>
    <row r="12" spans="1:9" ht="12.75" customHeight="1" x14ac:dyDescent="0.3">
      <c r="A12" s="11">
        <v>4</v>
      </c>
      <c r="B12" s="2" t="str">
        <f>+[2]Rothwell!B2</f>
        <v>Burwood Briars</v>
      </c>
      <c r="C12" s="2" t="str">
        <f>+[2]Rothwell!B3</f>
        <v>Rothwell</v>
      </c>
      <c r="D12" s="161">
        <f>+[2]Rothwell!H2</f>
        <v>7.6687500000000002</v>
      </c>
      <c r="E12" s="162">
        <f>+[2]Rothwell!B33</f>
        <v>16</v>
      </c>
      <c r="F12" s="163">
        <f>+[2]Rothwell!E34</f>
        <v>4.4250000000000007</v>
      </c>
      <c r="G12" s="163">
        <f>+[2]Rothwell!F34</f>
        <v>1.984375</v>
      </c>
      <c r="H12" s="163">
        <f>+[2]Rothwell!G34</f>
        <v>0.83125000000000004</v>
      </c>
      <c r="I12" s="163">
        <f>+[2]Rothwell!H34</f>
        <v>0.42812499999999998</v>
      </c>
    </row>
    <row r="13" spans="1:9" ht="12.75" customHeight="1" x14ac:dyDescent="0.3">
      <c r="A13" s="11">
        <v>5</v>
      </c>
      <c r="B13" s="2" t="str">
        <f>+[2]Kanebridge!B2</f>
        <v>North West Sydney</v>
      </c>
      <c r="C13" s="2" t="str">
        <f>+[2]Kanebridge!B3</f>
        <v>Kanebridge</v>
      </c>
      <c r="D13" s="161">
        <f>+[2]Kanebridge!H2</f>
        <v>7.2687500000000007</v>
      </c>
      <c r="E13" s="162">
        <f>+[2]Kanebridge!B35</f>
        <v>16</v>
      </c>
      <c r="F13" s="163">
        <f>+[2]Kanebridge!E36</f>
        <v>4.2375000000000007</v>
      </c>
      <c r="G13" s="163">
        <f>+[2]Kanebridge!F36</f>
        <v>1.9375</v>
      </c>
      <c r="H13" s="163">
        <f>+[2]Kanebridge!G36</f>
        <v>0.8125</v>
      </c>
      <c r="I13" s="163">
        <f>+[2]Kanebridge!H36</f>
        <v>0.28125</v>
      </c>
    </row>
    <row r="14" spans="1:9" ht="12.75" customHeight="1" x14ac:dyDescent="0.3">
      <c r="A14" s="11">
        <v>6</v>
      </c>
      <c r="B14" s="2" t="str">
        <f>+'[2]Roseville Chase'!B2</f>
        <v>Roseville</v>
      </c>
      <c r="C14" s="2" t="str">
        <f>+'[2]Roseville Chase'!B3</f>
        <v>Roseville Chase</v>
      </c>
      <c r="D14" s="161">
        <f>+'[2]Roseville Chase'!H2</f>
        <v>7.2321428571428568</v>
      </c>
      <c r="E14" s="162">
        <f>+'[2]Roseville Chase'!B34</f>
        <v>14</v>
      </c>
      <c r="F14" s="163">
        <f>+'[2]Roseville Chase'!E35</f>
        <v>4.5</v>
      </c>
      <c r="G14" s="163">
        <f>+'[2]Roseville Chase'!F35</f>
        <v>1.6785714285714284</v>
      </c>
      <c r="H14" s="163">
        <f>+'[2]Roseville Chase'!G35</f>
        <v>0.6071428571428571</v>
      </c>
      <c r="I14" s="163">
        <f>+'[2]Roseville Chase'!H35</f>
        <v>0.44642857142857145</v>
      </c>
    </row>
    <row r="15" spans="1:9" ht="12.75" customHeight="1" x14ac:dyDescent="0.3">
      <c r="A15" s="11">
        <v>7</v>
      </c>
      <c r="B15" s="2" t="str">
        <f>+'[2]North Epping'!B2</f>
        <v>Epping</v>
      </c>
      <c r="C15" s="2" t="str">
        <f>+'[2]North Epping'!B3</f>
        <v>North Epping Oval</v>
      </c>
      <c r="D15" s="161">
        <f>+'[2]North Epping'!H2</f>
        <v>7.1899999999999995</v>
      </c>
      <c r="E15" s="164">
        <f>+'[2]North Epping'!B36</f>
        <v>15</v>
      </c>
      <c r="F15" s="163">
        <f>+'[2]North Epping'!E37</f>
        <v>4.1999999999999993</v>
      </c>
      <c r="G15" s="163">
        <f>+'[2]North Epping'!F37</f>
        <v>1.9166666666666667</v>
      </c>
      <c r="H15" s="163">
        <f>+'[2]North Epping'!G37</f>
        <v>0.69333333333333336</v>
      </c>
      <c r="I15" s="163">
        <f>+'[2]North Epping'!H37</f>
        <v>0.38</v>
      </c>
    </row>
    <row r="16" spans="1:9" ht="12.75" customHeight="1" x14ac:dyDescent="0.3">
      <c r="A16" s="11">
        <v>8</v>
      </c>
      <c r="B16" s="2" t="str">
        <f>+'[2]George Parry'!B2</f>
        <v>Auburn</v>
      </c>
      <c r="C16" s="2" t="str">
        <f>+'[2]George Parry'!B3</f>
        <v>George Parry</v>
      </c>
      <c r="D16" s="161">
        <f>+'[2]George Parry'!H2</f>
        <v>6.8692307692307697</v>
      </c>
      <c r="E16" s="162">
        <f>+'[2]George Parry'!B34</f>
        <v>13</v>
      </c>
      <c r="F16" s="163">
        <f>+'[2]George Parry'!E35</f>
        <v>3.9692307692307693</v>
      </c>
      <c r="G16" s="163">
        <f>+'[2]George Parry'!F35</f>
        <v>1.6923076923076925</v>
      </c>
      <c r="H16" s="163">
        <f>+'[2]George Parry'!G35</f>
        <v>0.7846153846153846</v>
      </c>
      <c r="I16" s="163">
        <f>+'[2]George Parry'!H35</f>
        <v>0.42307692307692307</v>
      </c>
    </row>
    <row r="17" spans="1:9" ht="12.75" customHeight="1" x14ac:dyDescent="0.3">
      <c r="A17" s="11">
        <v>9</v>
      </c>
      <c r="B17" s="2" t="str">
        <f>+'[2]Alan Davidson'!B2</f>
        <v>Balmain South sydney</v>
      </c>
      <c r="C17" s="2" t="str">
        <f>+'[2]Alan Davidson'!B3</f>
        <v>Alan Davidson</v>
      </c>
      <c r="D17" s="161">
        <f>+'[2]Alan Davidson'!H2</f>
        <v>6.2545454545454549</v>
      </c>
      <c r="E17" s="162">
        <f>+'[2]Alan Davidson'!B34</f>
        <v>11</v>
      </c>
      <c r="F17" s="163">
        <f>+'[2]Alan Davidson'!E35</f>
        <v>3.8181818181818183</v>
      </c>
      <c r="G17" s="163">
        <f>+'[2]Alan Davidson'!F35</f>
        <v>1.6363636363636362</v>
      </c>
      <c r="H17" s="163">
        <f>+'[2]Alan Davidson'!G35</f>
        <v>0.59090909090909094</v>
      </c>
      <c r="I17" s="163">
        <f>+'[2]Alan Davidson'!H35</f>
        <v>0.20909090909090908</v>
      </c>
    </row>
    <row r="18" spans="1:9" ht="12.75" customHeight="1" x14ac:dyDescent="0.3">
      <c r="A18" s="11">
        <v>10</v>
      </c>
      <c r="B18" s="2" t="str">
        <f>+'[2]Pennant Hills'!B2</f>
        <v>Pennant Hills</v>
      </c>
      <c r="C18" s="2" t="str">
        <f>+'[2]Pennant Hills'!B3</f>
        <v>Pennant Hills Oval</v>
      </c>
      <c r="D18" s="161">
        <f>+'[2]Pennant Hills'!H2</f>
        <v>6.0733333333333333</v>
      </c>
      <c r="E18" s="162">
        <f>+'[2]Pennant Hills'!B34</f>
        <v>15</v>
      </c>
      <c r="F18" s="163">
        <f>+'[2]Pennant Hills'!E35</f>
        <v>3.6799999999999997</v>
      </c>
      <c r="G18" s="163">
        <f>+'[2]Pennant Hills'!F35</f>
        <v>1.55</v>
      </c>
      <c r="H18" s="163">
        <f>+'[2]Pennant Hills'!G35</f>
        <v>0.62</v>
      </c>
      <c r="I18" s="163">
        <f>+'[2]Pennant Hills'!H35</f>
        <v>0.22333333333333333</v>
      </c>
    </row>
    <row r="19" spans="1:9" ht="12.75" customHeight="1" x14ac:dyDescent="0.3">
      <c r="A19" s="11">
        <v>11</v>
      </c>
      <c r="B19" s="2" t="str">
        <f>+[2]Tantallon!B2</f>
        <v>Lane Cove</v>
      </c>
      <c r="C19" s="2" t="str">
        <f>+[2]Tantallon!B3</f>
        <v>Tantallon</v>
      </c>
      <c r="D19" s="161">
        <f>+[2]Tantallon!H2</f>
        <v>5.7124999999999995</v>
      </c>
      <c r="E19" s="162">
        <f>+[2]Tantallon!B34</f>
        <v>12</v>
      </c>
      <c r="F19" s="163">
        <f>+[2]Tantallon!E35</f>
        <v>3.2</v>
      </c>
      <c r="G19" s="163">
        <f>+[2]Tantallon!F35</f>
        <v>1.5</v>
      </c>
      <c r="H19" s="163">
        <f>+[2]Tantallon!G35</f>
        <v>0.70833333333333337</v>
      </c>
      <c r="I19" s="163">
        <f>+[2]Tantallon!H35</f>
        <v>0.30416666666666664</v>
      </c>
    </row>
    <row r="20" spans="1:9" ht="12.75" customHeight="1" x14ac:dyDescent="0.3">
      <c r="A20" s="11">
        <v>12</v>
      </c>
      <c r="B20" s="2" t="str">
        <f>+'[2]Greenway 1'!B2</f>
        <v>Mt Pritchard-Southern Districts</v>
      </c>
      <c r="C20" s="2" t="str">
        <f>+'[2]Greenway 1'!B3</f>
        <v>Greenway 1</v>
      </c>
      <c r="D20" s="161">
        <f>+'[2]Greenway 1'!H2</f>
        <v>5.7</v>
      </c>
      <c r="E20" s="164">
        <f>+'[2]Greenway 1'!B34</f>
        <v>16</v>
      </c>
      <c r="F20" s="163">
        <f>+'[2]Greenway 1'!E35</f>
        <v>3.375</v>
      </c>
      <c r="G20" s="163">
        <f>+'[2]Greenway 1'!F35</f>
        <v>1.5</v>
      </c>
      <c r="H20" s="163">
        <f>+'[2]Greenway 1'!G35</f>
        <v>0.61250000000000004</v>
      </c>
      <c r="I20" s="163">
        <f>+'[2]Greenway 1'!H35</f>
        <v>0.21249999999999999</v>
      </c>
    </row>
    <row r="21" spans="1:9" ht="12.75" customHeight="1" x14ac:dyDescent="0.3">
      <c r="A21" s="11">
        <v>13</v>
      </c>
      <c r="B21" s="2" t="s">
        <v>27</v>
      </c>
      <c r="C21" s="2" t="s">
        <v>145</v>
      </c>
      <c r="D21" s="161">
        <f>+'[2]Koola Park'!H2</f>
        <v>5.5727272727272732</v>
      </c>
      <c r="E21" s="164">
        <f>+'[2]Koola Park'!B32</f>
        <v>11</v>
      </c>
      <c r="F21" s="163">
        <f>+'[2]Koola Park'!E33</f>
        <v>3.1090909090909093</v>
      </c>
      <c r="G21" s="163">
        <f>+'[2]Koola Park'!F33</f>
        <v>1.4318181818181819</v>
      </c>
      <c r="H21" s="163">
        <f>+'[2]Koola Park'!G33</f>
        <v>0.7</v>
      </c>
      <c r="I21" s="163">
        <f>+'[2]Koola Park'!H33</f>
        <v>0.33181818181818185</v>
      </c>
    </row>
    <row r="22" spans="1:9" ht="12.75" customHeight="1" x14ac:dyDescent="0.3">
      <c r="A22" s="11">
        <v>14</v>
      </c>
      <c r="B22" s="2" t="str">
        <f>+[2]Lindfield!B2</f>
        <v>Lindfield</v>
      </c>
      <c r="C22" s="2" t="str">
        <f>+[2]Lindfield!B3</f>
        <v>Lindfield Oval</v>
      </c>
      <c r="D22" s="161" t="e">
        <f>+[2]Lindfield!H2</f>
        <v>#DIV/0!</v>
      </c>
      <c r="E22" s="162">
        <f>+[2]Lindfield!B34</f>
        <v>0</v>
      </c>
      <c r="F22" s="163" t="e">
        <f>+[2]Lindfield!E35</f>
        <v>#DIV/0!</v>
      </c>
      <c r="G22" s="163" t="e">
        <f>+[2]Lindfield!F35</f>
        <v>#DIV/0!</v>
      </c>
      <c r="H22" s="163" t="e">
        <f>+[2]Lindfield!G35</f>
        <v>#DIV/0!</v>
      </c>
      <c r="I22" s="163" t="e">
        <f>+[2]Lindfield!H35</f>
        <v>#DIV/0!</v>
      </c>
    </row>
    <row r="23" spans="1:9" ht="12.75" customHeight="1" x14ac:dyDescent="0.3">
      <c r="D23" s="4"/>
      <c r="E23" s="162"/>
      <c r="F23" s="163"/>
      <c r="G23" s="163"/>
      <c r="H23" s="163"/>
      <c r="I23" s="163"/>
    </row>
    <row r="24" spans="1:9" ht="12.75" customHeight="1" x14ac:dyDescent="0.3">
      <c r="B24" s="115" t="s">
        <v>77</v>
      </c>
      <c r="C24" s="138"/>
      <c r="D24" s="139" t="s">
        <v>97</v>
      </c>
      <c r="E24" s="162"/>
      <c r="F24" s="163"/>
      <c r="G24" s="163"/>
      <c r="H24" s="163"/>
      <c r="I24" s="163"/>
    </row>
    <row r="25" spans="1:9" ht="12.75" customHeight="1" x14ac:dyDescent="0.3">
      <c r="A25" s="11">
        <v>1</v>
      </c>
      <c r="B25" s="2" t="str">
        <f>+'[2]Lance Hutchinson'!B2</f>
        <v>Georges River</v>
      </c>
      <c r="C25" s="2" t="str">
        <f>+'[2]Lance Hutchinson'!B3</f>
        <v>Lance Hutchinson</v>
      </c>
      <c r="D25" s="161">
        <f>+'[2]Lance Hutchinson'!H2</f>
        <v>7.9500000000000011</v>
      </c>
      <c r="E25" s="162">
        <f>+'[2]Lance Hutchinson'!B32</f>
        <v>1</v>
      </c>
      <c r="F25" s="163">
        <f>+'[2]Lance Hutchinson'!E33</f>
        <v>4.8000000000000007</v>
      </c>
      <c r="G25" s="163">
        <f>+'[2]Lance Hutchinson'!F33</f>
        <v>2</v>
      </c>
      <c r="H25" s="163">
        <f>+'[2]Lance Hutchinson'!G33</f>
        <v>0.9</v>
      </c>
      <c r="I25" s="163">
        <f>+'[2]Lance Hutchinson'!H33</f>
        <v>0.25</v>
      </c>
    </row>
    <row r="26" spans="1:9" ht="12.75" customHeight="1" x14ac:dyDescent="0.3">
      <c r="A26" s="11">
        <v>2</v>
      </c>
      <c r="B26" s="2" t="str">
        <f>+'[2]Ron Routley'!B2</f>
        <v>Burwood Briars</v>
      </c>
      <c r="C26" s="2" t="str">
        <f>+'[2]Ron Routley'!B3</f>
        <v>Ron Routley</v>
      </c>
      <c r="D26" s="161">
        <f>+'[2]Ron Routley'!H2</f>
        <v>7.929166666666668</v>
      </c>
      <c r="E26" s="162">
        <f>+'[2]Ron Routley'!B33</f>
        <v>12</v>
      </c>
      <c r="F26" s="163">
        <f>+'[2]Ron Routley'!E34</f>
        <v>4.6500000000000004</v>
      </c>
      <c r="G26" s="163">
        <f>+'[2]Ron Routley'!F34</f>
        <v>2.0208333333333335</v>
      </c>
      <c r="H26" s="163">
        <f>+'[2]Ron Routley'!G34</f>
        <v>0.82499999999999996</v>
      </c>
      <c r="I26" s="163">
        <f>+'[2]Ron Routley'!H34</f>
        <v>0.43333333333333335</v>
      </c>
    </row>
    <row r="27" spans="1:9" ht="12.75" customHeight="1" x14ac:dyDescent="0.3">
      <c r="A27" s="11">
        <v>3</v>
      </c>
      <c r="B27" s="2" t="str">
        <f>+'[2]Frank Gray'!B2</f>
        <v>Warringah</v>
      </c>
      <c r="C27" s="2" t="str">
        <f>+'[2]Frank Gray'!B3</f>
        <v>Frank Gray</v>
      </c>
      <c r="D27" s="161">
        <f>+'[2]Frank Gray'!H2</f>
        <v>7.3249999999999993</v>
      </c>
      <c r="E27" s="162">
        <f>+'[2]Frank Gray'!B32</f>
        <v>12</v>
      </c>
      <c r="F27" s="163">
        <f>+'[2]Frank Gray'!E33</f>
        <v>4.25</v>
      </c>
      <c r="G27" s="163">
        <f>+'[2]Frank Gray'!F33</f>
        <v>1.9791666666666665</v>
      </c>
      <c r="H27" s="163">
        <f>+'[2]Frank Gray'!G33</f>
        <v>0.80833333333333335</v>
      </c>
      <c r="I27" s="163">
        <f>+'[2]Frank Gray'!H33</f>
        <v>0.28749999999999998</v>
      </c>
    </row>
    <row r="28" spans="1:9" ht="12.75" customHeight="1" x14ac:dyDescent="0.3">
      <c r="A28" s="11">
        <v>4</v>
      </c>
      <c r="B28" s="2" t="str">
        <f>+'[2]Dave Tribolet'!B2</f>
        <v>Auburn</v>
      </c>
      <c r="C28" s="2" t="str">
        <f>+'[2]Dave Tribolet'!B3</f>
        <v>Dave Tribolet</v>
      </c>
      <c r="D28" s="161">
        <f>+'[2]Dave Tribolet'!H2</f>
        <v>6.9300000000000006</v>
      </c>
      <c r="E28" s="162">
        <f>+'[2]Dave Tribolet'!B32</f>
        <v>10</v>
      </c>
      <c r="F28" s="163">
        <f>+'[2]Dave Tribolet'!E33</f>
        <v>4.08</v>
      </c>
      <c r="G28" s="163">
        <f>+'[2]Dave Tribolet'!F33</f>
        <v>1.7000000000000002</v>
      </c>
      <c r="H28" s="163">
        <f>+'[2]Dave Tribolet'!G33</f>
        <v>0.71</v>
      </c>
      <c r="I28" s="163">
        <f>+'[2]Dave Tribolet'!H33</f>
        <v>0.44</v>
      </c>
    </row>
    <row r="29" spans="1:9" ht="12.75" customHeight="1" x14ac:dyDescent="0.3">
      <c r="A29" s="11">
        <v>5</v>
      </c>
      <c r="B29" s="2" t="str">
        <f>+[2]Jubilee!B2</f>
        <v>Balmain South Sydney</v>
      </c>
      <c r="C29" s="2" t="str">
        <f>+[2]Jubilee!B3</f>
        <v>Jubilee</v>
      </c>
      <c r="D29" s="161">
        <f>+[2]Jubilee!H2</f>
        <v>6.8500000000000005</v>
      </c>
      <c r="E29" s="162">
        <f>+[2]Jubilee!B32</f>
        <v>14</v>
      </c>
      <c r="F29" s="163">
        <f>+[2]Jubilee!E33</f>
        <v>4.0285714285714285</v>
      </c>
      <c r="G29" s="163">
        <f>+[2]Jubilee!F33</f>
        <v>1.767857142857143</v>
      </c>
      <c r="H29" s="163">
        <f>+[2]Jubilee!G33</f>
        <v>0.7857142857142857</v>
      </c>
      <c r="I29" s="163">
        <f>+[2]Jubilee!H33</f>
        <v>0.26785714285714285</v>
      </c>
    </row>
    <row r="30" spans="1:9" ht="12.75" customHeight="1" x14ac:dyDescent="0.3">
      <c r="A30" s="11">
        <v>6</v>
      </c>
      <c r="B30" s="202" t="str">
        <f>+[2]Bland!B2</f>
        <v>Georges River</v>
      </c>
      <c r="C30" s="2" t="str">
        <f>+[2]Bland!B3</f>
        <v>Bland Oval</v>
      </c>
      <c r="D30" s="161">
        <f>+[2]Bland!H2</f>
        <v>6.7799999999999994</v>
      </c>
      <c r="E30" s="203">
        <f>+[2]Bland!E32</f>
        <v>10</v>
      </c>
      <c r="F30" s="4">
        <f>+[2]Bland!E33</f>
        <v>3.96</v>
      </c>
      <c r="G30" s="4">
        <f>+[2]Bland!F33</f>
        <v>1.7749999999999999</v>
      </c>
      <c r="H30" s="4">
        <f>+[2]Bland!G33</f>
        <v>0.77</v>
      </c>
      <c r="I30" s="4">
        <f>+[2]Bland!H33</f>
        <v>0.27500000000000002</v>
      </c>
    </row>
    <row r="31" spans="1:9" ht="12.75" customHeight="1" x14ac:dyDescent="0.3">
      <c r="A31" s="11">
        <v>7</v>
      </c>
      <c r="B31" s="2" t="str">
        <f>+'[2]Charles McLaughlin'!B2</f>
        <v>North West Sydney</v>
      </c>
      <c r="C31" s="2" t="str">
        <f>+'[2]Charles McLaughlin'!B3</f>
        <v>Charles McLaughlin</v>
      </c>
      <c r="D31" s="161">
        <f>+'[2]Charles McLaughlin'!H2</f>
        <v>6.6454545454545455</v>
      </c>
      <c r="E31" s="164">
        <f>+'[2]Charles McLaughlin'!B32</f>
        <v>11</v>
      </c>
      <c r="F31" s="163">
        <f>+'[2]Charles McLaughlin'!E33</f>
        <v>3.9272727272727272</v>
      </c>
      <c r="G31" s="163">
        <f>+'[2]Charles McLaughlin'!F33</f>
        <v>1.7272727272727273</v>
      </c>
      <c r="H31" s="163">
        <f>+'[2]Charles McLaughlin'!G33</f>
        <v>0.72727272727272729</v>
      </c>
      <c r="I31" s="163">
        <f>+'[2]Charles McLaughlin'!H33</f>
        <v>0.26363636363636361</v>
      </c>
    </row>
    <row r="32" spans="1:9" ht="12.75" customHeight="1" x14ac:dyDescent="0.3">
      <c r="A32" s="11">
        <v>8</v>
      </c>
      <c r="B32" s="2" t="s">
        <v>25</v>
      </c>
      <c r="C32" s="2" t="str">
        <f>+[2]Longueville!B3</f>
        <v>Longueville</v>
      </c>
      <c r="D32" s="161">
        <f>+[2]Longueville!H2</f>
        <v>6.5583333333333327</v>
      </c>
      <c r="E32" s="164">
        <f>+[2]Longueville!B32</f>
        <v>12</v>
      </c>
      <c r="F32" s="163">
        <f>+[2]Longueville!E33</f>
        <v>3.8</v>
      </c>
      <c r="G32" s="163">
        <f>+[2]Longueville!F33</f>
        <v>1.75</v>
      </c>
      <c r="H32" s="163">
        <f>+[2]Longueville!G33</f>
        <v>0.65833333333333333</v>
      </c>
      <c r="I32" s="163">
        <f>+[2]Longueville!H33</f>
        <v>0.35</v>
      </c>
    </row>
    <row r="33" spans="1:11" ht="12.75" customHeight="1" x14ac:dyDescent="0.3">
      <c r="A33" s="11">
        <v>9</v>
      </c>
      <c r="B33" s="2" t="str">
        <f>+'[2]Greenway 2'!B2</f>
        <v>Mt Pritchard-Southern Districts</v>
      </c>
      <c r="C33" s="2" t="str">
        <f>+'[2]Greenway 2'!B3</f>
        <v>Greenway 2</v>
      </c>
      <c r="D33" s="161">
        <f>+'[2]Greenway 2'!H2</f>
        <v>6.0227272727272725</v>
      </c>
      <c r="E33" s="162">
        <f>+'[2]Greenway 2'!B32</f>
        <v>11</v>
      </c>
      <c r="F33" s="163">
        <f>+'[2]Greenway 2'!E33</f>
        <v>3.5999999999999996</v>
      </c>
      <c r="G33" s="163">
        <f>+'[2]Greenway 2'!F33</f>
        <v>1.5681818181818183</v>
      </c>
      <c r="H33" s="163">
        <f>+'[2]Greenway 2'!G33</f>
        <v>0.61818181818181817</v>
      </c>
      <c r="I33" s="163">
        <f>+'[2]Greenway 2'!H33</f>
        <v>0.23636363636363636</v>
      </c>
    </row>
    <row r="34" spans="1:11" ht="12.75" customHeight="1" x14ac:dyDescent="0.3">
      <c r="A34" s="11">
        <v>10</v>
      </c>
      <c r="B34" s="2" t="str">
        <f>+'[2]Ern Holmes'!B2</f>
        <v>Pennant Hills</v>
      </c>
      <c r="C34" s="2" t="str">
        <f>+'[2]Ern Holmes'!B3</f>
        <v>Ern Holmes</v>
      </c>
      <c r="D34" s="161">
        <f>+'[2]Ern Holmes'!H2</f>
        <v>5.872727272727273</v>
      </c>
      <c r="E34" s="164">
        <f>+'[2]Ern Holmes'!B32</f>
        <v>11</v>
      </c>
      <c r="F34" s="163">
        <f>+'[2]Ern Holmes'!E33</f>
        <v>3.5454545454545459</v>
      </c>
      <c r="G34" s="163">
        <f>+'[2]Ern Holmes'!F33</f>
        <v>1.4772727272727273</v>
      </c>
      <c r="H34" s="163">
        <f>+'[2]Ern Holmes'!G33</f>
        <v>0.62727272727272732</v>
      </c>
      <c r="I34" s="163">
        <f>+'[2]Ern Holmes'!H33</f>
        <v>0.22272727272727272</v>
      </c>
    </row>
    <row r="35" spans="1:11" ht="12.75" customHeight="1" x14ac:dyDescent="0.3">
      <c r="A35" s="11">
        <v>11</v>
      </c>
      <c r="B35" s="10" t="str">
        <f>+'[2]Koola Park'!B2</f>
        <v>Lindfield</v>
      </c>
      <c r="C35" s="10" t="str">
        <f>+'[2]Koola Park'!B3</f>
        <v>Koola Park</v>
      </c>
      <c r="D35" s="161">
        <f>+'[2]Koola Park'!H2</f>
        <v>5.5727272727272732</v>
      </c>
      <c r="E35" s="204">
        <f>+'[2]Koola Park'!E32</f>
        <v>11</v>
      </c>
      <c r="F35" s="163">
        <f>+'[2]Koola Park'!E33</f>
        <v>3.1090909090909093</v>
      </c>
      <c r="G35" s="163">
        <f>+'[2]Koola Park'!F33</f>
        <v>1.4318181818181819</v>
      </c>
      <c r="H35" s="163">
        <f>+'[2]Koola Park'!G33</f>
        <v>0.7</v>
      </c>
      <c r="I35" s="163">
        <f>+'[2]Koola Park'!G33</f>
        <v>0.7</v>
      </c>
    </row>
    <row r="36" spans="1:11" ht="12.75" customHeight="1" x14ac:dyDescent="0.3">
      <c r="A36" s="11">
        <v>12</v>
      </c>
      <c r="B36" s="2" t="str">
        <f>+'[2]Bark Huts'!B2</f>
        <v>Strathfield</v>
      </c>
      <c r="C36" s="2" t="str">
        <f>+'[2]Bark Huts'!B3</f>
        <v>Bark Huts</v>
      </c>
      <c r="D36" s="161">
        <f>+'[2]Bark Huts'!H2</f>
        <v>5.4636363636363638</v>
      </c>
      <c r="E36" s="162">
        <f>+'[2]Bark Huts'!B32</f>
        <v>11</v>
      </c>
      <c r="F36" s="163">
        <f>+'[2]Bark Huts'!E33</f>
        <v>3.2181818181818183</v>
      </c>
      <c r="G36" s="163">
        <f>+'[2]Bark Huts'!F33</f>
        <v>1.4545454545454546</v>
      </c>
      <c r="H36" s="163">
        <f>+'[2]Bark Huts'!G33</f>
        <v>0.60909090909090913</v>
      </c>
      <c r="I36" s="163">
        <f>+'[2]Bark Huts'!H33</f>
        <v>0.18181818181818182</v>
      </c>
    </row>
    <row r="37" spans="1:11" ht="12.75" customHeight="1" x14ac:dyDescent="0.3">
      <c r="A37" s="11">
        <v>13</v>
      </c>
      <c r="B37" s="2" t="str">
        <f>+[2]Epping!B2</f>
        <v>Epping</v>
      </c>
      <c r="C37" s="2" t="str">
        <f>+[2]Epping!B3</f>
        <v>Epping Oval</v>
      </c>
      <c r="D37" s="161">
        <f>+[2]Epping!H2</f>
        <v>5.1590909090909083</v>
      </c>
      <c r="E37" s="162">
        <f>+[2]Epping!B32</f>
        <v>11</v>
      </c>
      <c r="F37" s="163">
        <f>+[2]Epping!E33</f>
        <v>3.1636363636363631</v>
      </c>
      <c r="G37" s="163">
        <f>+[2]Epping!F33</f>
        <v>1.2727272727272725</v>
      </c>
      <c r="H37" s="163">
        <f>+[2]Epping!G33</f>
        <v>0.51818181818181819</v>
      </c>
      <c r="I37" s="163">
        <f>+[2]Epping!H33</f>
        <v>0.20454545454545456</v>
      </c>
    </row>
    <row r="38" spans="1:11" ht="12.75" customHeight="1" x14ac:dyDescent="0.3">
      <c r="A38" s="11">
        <v>14</v>
      </c>
      <c r="B38" s="2" t="str">
        <f>+'[2]Roseville Park'!B2</f>
        <v>Roseville</v>
      </c>
      <c r="C38" s="2" t="str">
        <f>+'[2]Roseville Park'!B3</f>
        <v>Roseville Park</v>
      </c>
      <c r="D38" s="161">
        <f>+'[2]Roseville Park'!H2</f>
        <v>4.5636363636363644</v>
      </c>
      <c r="E38" s="164">
        <f>+'[2]Roseville Park'!B32</f>
        <v>11</v>
      </c>
      <c r="F38" s="163">
        <f>+'[2]Roseville Park'!E33</f>
        <v>2.7272727272727271</v>
      </c>
      <c r="G38" s="163">
        <f>+'[2]Roseville Park'!F33</f>
        <v>1.1818181818181819</v>
      </c>
      <c r="H38" s="163">
        <f>+'[2]Roseville Park'!G33</f>
        <v>0.46363636363636362</v>
      </c>
      <c r="I38" s="163">
        <f>+'[2]Roseville Park'!H33</f>
        <v>0.19090909090909092</v>
      </c>
    </row>
    <row r="39" spans="1:11" ht="12.75" customHeight="1" x14ac:dyDescent="0.3">
      <c r="A39" s="11">
        <v>15</v>
      </c>
      <c r="B39" s="10" t="str">
        <f>+[2]Acron!B2</f>
        <v>Lindfield</v>
      </c>
      <c r="C39" s="10" t="str">
        <f>+[2]Acron!B3</f>
        <v>Acron</v>
      </c>
      <c r="D39" s="161">
        <f>+[2]Acron!H2</f>
        <v>4.2</v>
      </c>
      <c r="E39" s="164">
        <f>+[2]Acron!B32</f>
        <v>12</v>
      </c>
      <c r="F39" s="163">
        <f>+[2]Acron!E33</f>
        <v>2.4500000000000002</v>
      </c>
      <c r="G39" s="163">
        <f>+[2]Acron!F33</f>
        <v>1.0625</v>
      </c>
      <c r="H39" s="163">
        <f>+[2]Acron!G33</f>
        <v>0.45833333333333331</v>
      </c>
      <c r="I39" s="163">
        <f>+[2]Acron!H33</f>
        <v>0.22916666666666666</v>
      </c>
    </row>
    <row r="40" spans="1:11" ht="12.75" customHeight="1" x14ac:dyDescent="0.3">
      <c r="A40" s="11">
        <v>16</v>
      </c>
      <c r="B40" s="2" t="str">
        <f>+'[2]St Lukes'!B2</f>
        <v>Burwood</v>
      </c>
      <c r="C40" s="2" t="str">
        <f>+'[2]St Lukes'!B3</f>
        <v>St Lukes</v>
      </c>
      <c r="D40" s="161" t="e">
        <f>+'[2]St Lukes'!H2</f>
        <v>#DIV/0!</v>
      </c>
      <c r="E40" s="203">
        <f>+'[2]St Lukes'!E32</f>
        <v>0</v>
      </c>
      <c r="F40" s="4" t="e">
        <f>+'[2]St Lukes'!E33</f>
        <v>#DIV/0!</v>
      </c>
      <c r="G40" s="4" t="e">
        <f>+'[2]St Lukes'!F33</f>
        <v>#DIV/0!</v>
      </c>
      <c r="H40" s="4" t="e">
        <f>+'[2]St Lukes'!G33</f>
        <v>#DIV/0!</v>
      </c>
      <c r="I40" s="4" t="e">
        <f>+'[2]St Lukes'!H33</f>
        <v>#DIV/0!</v>
      </c>
    </row>
    <row r="41" spans="1:11" ht="12.75" customHeight="1" x14ac:dyDescent="0.3">
      <c r="B41" s="10"/>
      <c r="C41" s="10"/>
      <c r="D41" s="161"/>
      <c r="E41" s="164"/>
      <c r="F41" s="163"/>
      <c r="G41" s="163"/>
      <c r="H41" s="163"/>
      <c r="I41" s="163"/>
    </row>
    <row r="42" spans="1:11" ht="12.75" customHeight="1" x14ac:dyDescent="0.3"/>
    <row r="43" spans="1:11" ht="12.75" customHeight="1" x14ac:dyDescent="0.3">
      <c r="B43" s="145" t="s">
        <v>105</v>
      </c>
      <c r="C43" s="209" t="s">
        <v>106</v>
      </c>
      <c r="D43" s="209"/>
      <c r="E43" s="146"/>
      <c r="F43" s="147"/>
      <c r="G43" s="147"/>
      <c r="H43" s="147"/>
      <c r="I43" s="142"/>
      <c r="J43" s="142"/>
      <c r="K43" s="142"/>
    </row>
    <row r="44" spans="1:11" ht="12.75" customHeight="1" x14ac:dyDescent="0.3">
      <c r="B44" s="148" t="s">
        <v>111</v>
      </c>
      <c r="C44" s="149" t="s">
        <v>107</v>
      </c>
      <c r="D44" s="149"/>
      <c r="E44" s="149"/>
      <c r="F44" s="149"/>
      <c r="G44" s="149"/>
      <c r="H44" s="149"/>
      <c r="I44" s="143"/>
      <c r="J44" s="143"/>
    </row>
    <row r="45" spans="1:11" ht="12.75" customHeight="1" x14ac:dyDescent="0.3">
      <c r="B45" s="148" t="s">
        <v>112</v>
      </c>
      <c r="C45" s="146" t="s">
        <v>108</v>
      </c>
      <c r="D45" s="146"/>
      <c r="E45" s="146"/>
      <c r="F45" s="146"/>
      <c r="G45" s="146"/>
      <c r="H45" s="146"/>
      <c r="I45" s="144"/>
      <c r="J45" s="144"/>
    </row>
    <row r="46" spans="1:11" ht="12.75" customHeight="1" x14ac:dyDescent="0.3">
      <c r="B46" s="148" t="s">
        <v>113</v>
      </c>
      <c r="C46" s="146" t="s">
        <v>109</v>
      </c>
      <c r="D46" s="146"/>
      <c r="E46" s="146"/>
      <c r="F46" s="146"/>
      <c r="G46" s="146"/>
      <c r="H46" s="146"/>
      <c r="I46" s="144"/>
      <c r="J46" s="144"/>
    </row>
    <row r="47" spans="1:11" ht="12.75" customHeight="1" x14ac:dyDescent="0.3">
      <c r="B47" s="148" t="s">
        <v>114</v>
      </c>
      <c r="C47" s="146" t="s">
        <v>110</v>
      </c>
      <c r="D47" s="146"/>
      <c r="E47" s="146"/>
      <c r="F47" s="146"/>
      <c r="G47" s="146"/>
      <c r="H47" s="146"/>
      <c r="I47" s="144"/>
      <c r="J47" s="144"/>
    </row>
  </sheetData>
  <mergeCells count="4">
    <mergeCell ref="B1:I1"/>
    <mergeCell ref="I3:I4"/>
    <mergeCell ref="B6:C6"/>
    <mergeCell ref="C43:D43"/>
  </mergeCells>
  <conditionalFormatting sqref="D8:D19 D22">
    <cfRule type="top10" dxfId="5" priority="1" stopIfTrue="1" percent="1" rank="1"/>
  </conditionalFormatting>
  <conditionalFormatting sqref="D24:D37">
    <cfRule type="top10" dxfId="4" priority="2" stopIfTrue="1" percent="1" rank="1"/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K45"/>
  <sheetViews>
    <sheetView workbookViewId="0">
      <selection activeCell="K31" sqref="K31"/>
    </sheetView>
  </sheetViews>
  <sheetFormatPr defaultColWidth="9.1796875" defaultRowHeight="13.5" x14ac:dyDescent="0.3"/>
  <cols>
    <col min="1" max="1" width="3.26953125" style="11" bestFit="1" customWidth="1"/>
    <col min="2" max="2" width="31.54296875" style="2" customWidth="1"/>
    <col min="3" max="3" width="26.453125" style="2" customWidth="1"/>
    <col min="4" max="4" width="12.26953125" style="1" customWidth="1"/>
    <col min="5" max="5" width="11.1796875" style="1" customWidth="1"/>
    <col min="6" max="6" width="15.26953125" style="1" bestFit="1" customWidth="1"/>
    <col min="7" max="7" width="12" style="1" bestFit="1" customWidth="1"/>
    <col min="8" max="9" width="11.1796875" style="1" customWidth="1"/>
    <col min="10" max="16384" width="9.1796875" style="2"/>
  </cols>
  <sheetData>
    <row r="1" spans="1:9" ht="12.75" customHeight="1" x14ac:dyDescent="0.3">
      <c r="B1" s="210" t="s">
        <v>144</v>
      </c>
      <c r="C1" s="210"/>
      <c r="D1" s="210"/>
      <c r="E1" s="210"/>
      <c r="F1" s="210"/>
      <c r="G1" s="210"/>
      <c r="H1" s="210"/>
      <c r="I1" s="210"/>
    </row>
    <row r="2" spans="1:9" ht="12.75" customHeight="1" x14ac:dyDescent="0.3">
      <c r="B2" s="115"/>
      <c r="C2" s="115"/>
      <c r="D2" s="119"/>
      <c r="E2" s="119"/>
      <c r="F2" s="119"/>
      <c r="G2" s="119"/>
      <c r="H2" s="119"/>
      <c r="I2" s="119"/>
    </row>
    <row r="3" spans="1:9" s="3" customFormat="1" ht="12.75" customHeight="1" x14ac:dyDescent="0.3">
      <c r="A3" s="165"/>
      <c r="B3" s="120"/>
      <c r="C3" s="120"/>
      <c r="D3" s="121" t="s">
        <v>97</v>
      </c>
      <c r="E3" s="121" t="s">
        <v>10</v>
      </c>
      <c r="F3" s="140" t="s">
        <v>13</v>
      </c>
      <c r="G3" s="140" t="s">
        <v>13</v>
      </c>
      <c r="H3" s="140"/>
      <c r="I3" s="207" t="s">
        <v>98</v>
      </c>
    </row>
    <row r="4" spans="1:9" s="3" customFormat="1" ht="12.75" customHeight="1" x14ac:dyDescent="0.3">
      <c r="A4" s="165"/>
      <c r="B4" s="124" t="s">
        <v>0</v>
      </c>
      <c r="C4" s="124" t="s">
        <v>1</v>
      </c>
      <c r="D4" s="124"/>
      <c r="E4" s="125" t="s">
        <v>11</v>
      </c>
      <c r="F4" s="141" t="s">
        <v>99</v>
      </c>
      <c r="G4" s="141" t="s">
        <v>100</v>
      </c>
      <c r="H4" s="141" t="s">
        <v>101</v>
      </c>
      <c r="I4" s="208"/>
    </row>
    <row r="5" spans="1:9" ht="12.75" customHeight="1" x14ac:dyDescent="0.3">
      <c r="B5" s="129"/>
      <c r="C5" s="129"/>
      <c r="D5" s="130"/>
      <c r="E5" s="131" t="s">
        <v>9</v>
      </c>
      <c r="F5" s="132"/>
      <c r="G5" s="132"/>
      <c r="H5" s="130"/>
      <c r="I5" s="133"/>
    </row>
    <row r="6" spans="1:9" ht="12.75" customHeight="1" x14ac:dyDescent="0.3">
      <c r="B6" s="205" t="s">
        <v>88</v>
      </c>
      <c r="C6" s="206"/>
      <c r="D6" s="134">
        <f>SUM(F6:I6)</f>
        <v>10</v>
      </c>
      <c r="E6" s="135"/>
      <c r="F6" s="136">
        <v>6</v>
      </c>
      <c r="G6" s="136">
        <v>2.5</v>
      </c>
      <c r="H6" s="134">
        <v>1</v>
      </c>
      <c r="I6" s="137">
        <v>0.5</v>
      </c>
    </row>
    <row r="7" spans="1:9" ht="12.75" customHeight="1" x14ac:dyDescent="0.3">
      <c r="B7" s="15"/>
      <c r="C7" s="15"/>
      <c r="D7" s="16"/>
      <c r="E7" s="17"/>
      <c r="F7" s="16"/>
      <c r="G7" s="16"/>
      <c r="H7" s="16"/>
      <c r="I7" s="16"/>
    </row>
    <row r="8" spans="1:9" ht="12.75" customHeight="1" x14ac:dyDescent="0.3">
      <c r="B8" s="115" t="s">
        <v>89</v>
      </c>
      <c r="C8" s="115"/>
      <c r="D8" s="119" t="s">
        <v>97</v>
      </c>
    </row>
    <row r="9" spans="1:9" ht="12.75" customHeight="1" x14ac:dyDescent="0.3">
      <c r="A9" s="11">
        <v>1</v>
      </c>
      <c r="B9" s="2" t="str">
        <f>+[3]Airey!B2</f>
        <v>Strathfield</v>
      </c>
      <c r="C9" s="2" t="str">
        <f>+[3]Airey!B3</f>
        <v>Airey</v>
      </c>
      <c r="D9" s="161">
        <f>+[3]Airey!H2</f>
        <v>8.5764705882352938</v>
      </c>
      <c r="E9" s="162">
        <f>+[3]Airey!B34</f>
        <v>17</v>
      </c>
      <c r="F9" s="163">
        <f>+[3]Airey!E35</f>
        <v>5.0823529411764703</v>
      </c>
      <c r="G9" s="163">
        <f>+[3]Airey!F35</f>
        <v>2.1764705882352944</v>
      </c>
      <c r="H9" s="163">
        <f>+[3]Airey!G35</f>
        <v>0.90588235294117647</v>
      </c>
      <c r="I9" s="163">
        <f>+[3]Airey!H35</f>
        <v>0.41176470588235292</v>
      </c>
    </row>
    <row r="10" spans="1:9" ht="12.75" customHeight="1" x14ac:dyDescent="0.3">
      <c r="A10" s="11">
        <v>2</v>
      </c>
      <c r="B10" s="2" t="str">
        <f>+[3]Rothwell!B2</f>
        <v>Burwood Briars</v>
      </c>
      <c r="C10" s="2" t="str">
        <f>+[3]Rothwell!B3</f>
        <v>Rothwell</v>
      </c>
      <c r="D10" s="161">
        <f>+[3]Rothwell!H2</f>
        <v>7.645833333333333</v>
      </c>
      <c r="E10" s="162">
        <f>+[3]Rothwell!B33</f>
        <v>12</v>
      </c>
      <c r="F10" s="163">
        <f>+[3]Rothwell!E34</f>
        <v>4.3499999999999996</v>
      </c>
      <c r="G10" s="163">
        <f>+[3]Rothwell!F34</f>
        <v>1.9375</v>
      </c>
      <c r="H10" s="163">
        <f>+[3]Rothwell!G34</f>
        <v>0.8666666666666667</v>
      </c>
      <c r="I10" s="163">
        <f>+[3]Rothwell!H34</f>
        <v>0.49166666666666664</v>
      </c>
    </row>
    <row r="11" spans="1:9" ht="12.75" customHeight="1" x14ac:dyDescent="0.3">
      <c r="A11" s="11">
        <v>3</v>
      </c>
      <c r="B11" s="2" t="str">
        <f>+[3]Bexley!B2</f>
        <v>Georges River</v>
      </c>
      <c r="C11" s="2" t="str">
        <f>+[3]Bexley!B3</f>
        <v>Bexley</v>
      </c>
      <c r="D11" s="161">
        <f>+[3]Bexley!H2</f>
        <v>7.6305555555555555</v>
      </c>
      <c r="E11" s="162">
        <f>+[3]Bexley!E35</f>
        <v>18</v>
      </c>
      <c r="F11" s="163">
        <f>+[3]Bexley!E36</f>
        <v>4.3666666666666663</v>
      </c>
      <c r="G11" s="163">
        <f>+[3]Bexley!F36</f>
        <v>2.0416666666666665</v>
      </c>
      <c r="H11" s="163">
        <f>+[3]Bexley!G36</f>
        <v>0.80555555555555558</v>
      </c>
      <c r="I11" s="163">
        <f>+[3]Bexley!H36</f>
        <v>0.41666666666666669</v>
      </c>
    </row>
    <row r="12" spans="1:9" ht="12.75" customHeight="1" x14ac:dyDescent="0.3">
      <c r="A12" s="11">
        <v>4</v>
      </c>
      <c r="B12" s="2" t="str">
        <f>+[3]Tantallon!B2</f>
        <v>Lane Cove</v>
      </c>
      <c r="C12" s="2" t="str">
        <f>+[3]Tantallon!B3</f>
        <v>Tantallon</v>
      </c>
      <c r="D12" s="161">
        <f>+[3]Tantallon!H2</f>
        <v>7.4075000000000006</v>
      </c>
      <c r="E12" s="162">
        <f>+[3]Tantallon!B34</f>
        <v>20</v>
      </c>
      <c r="F12" s="163">
        <f>+[3]Tantallon!E35</f>
        <v>4.41</v>
      </c>
      <c r="G12" s="163">
        <f>+[3]Tantallon!F35</f>
        <v>1.7999999999999998</v>
      </c>
      <c r="H12" s="163">
        <f>+[3]Tantallon!G35</f>
        <v>0.77500000000000002</v>
      </c>
      <c r="I12" s="163">
        <f>+[3]Tantallon!H35</f>
        <v>0.42249999999999999</v>
      </c>
    </row>
    <row r="13" spans="1:9" ht="12.75" customHeight="1" x14ac:dyDescent="0.3">
      <c r="A13" s="11">
        <v>5</v>
      </c>
      <c r="B13" s="2" t="str">
        <f>+[3]Weldon!B2</f>
        <v>Warringah</v>
      </c>
      <c r="C13" s="2" t="str">
        <f>+[3]Weldon!B3</f>
        <v>Weldon</v>
      </c>
      <c r="D13" s="161">
        <f>+[3]Weldon!H2</f>
        <v>7.2735294117647049</v>
      </c>
      <c r="E13" s="162">
        <f>+[3]Weldon!B35</f>
        <v>17</v>
      </c>
      <c r="F13" s="163">
        <f>+[3]Weldon!E36</f>
        <v>4.341176470588235</v>
      </c>
      <c r="G13" s="163">
        <f>+[3]Weldon!F36</f>
        <v>1.9117647058823528</v>
      </c>
      <c r="H13" s="163">
        <f>+[3]Weldon!G36</f>
        <v>0.72941176470588232</v>
      </c>
      <c r="I13" s="163">
        <f>+[3]Weldon!H36</f>
        <v>0.29117647058823531</v>
      </c>
    </row>
    <row r="14" spans="1:9" ht="12.75" customHeight="1" x14ac:dyDescent="0.3">
      <c r="A14" s="11">
        <v>6</v>
      </c>
      <c r="B14" s="2" t="str">
        <f>+'[3]Roseville Chase'!B2</f>
        <v>Roseville</v>
      </c>
      <c r="C14" s="2" t="str">
        <f>+'[3]Roseville Chase'!B3</f>
        <v>Roseville Chase</v>
      </c>
      <c r="D14" s="161">
        <f>+'[3]Roseville Chase'!H2</f>
        <v>7.2174999999999994</v>
      </c>
      <c r="E14" s="162">
        <f>+'[3]Roseville Chase'!B34</f>
        <v>20</v>
      </c>
      <c r="F14" s="163">
        <f>+'[3]Roseville Chase'!E35</f>
        <v>4.3499999999999996</v>
      </c>
      <c r="G14" s="163">
        <f>+'[3]Roseville Chase'!F35</f>
        <v>1.7999999999999998</v>
      </c>
      <c r="H14" s="163">
        <f>+'[3]Roseville Chase'!G35</f>
        <v>0.63</v>
      </c>
      <c r="I14" s="163">
        <f>+'[3]Roseville Chase'!H35</f>
        <v>0.4375</v>
      </c>
    </row>
    <row r="15" spans="1:9" ht="12.75" customHeight="1" x14ac:dyDescent="0.3">
      <c r="A15" s="11">
        <v>7</v>
      </c>
      <c r="B15" s="2" t="str">
        <f>+'[3]George Parry'!B2</f>
        <v>Auburn</v>
      </c>
      <c r="C15" s="2" t="str">
        <f>+'[3]George Parry'!B3</f>
        <v>George Parry</v>
      </c>
      <c r="D15" s="161">
        <f>+'[3]George Parry'!H2</f>
        <v>6.9382352941176482</v>
      </c>
      <c r="E15" s="162">
        <f>+'[3]George Parry'!B34</f>
        <v>17</v>
      </c>
      <c r="F15" s="163">
        <f>+'[3]George Parry'!E35</f>
        <v>3.9176470588235297</v>
      </c>
      <c r="G15" s="163">
        <f>+'[3]George Parry'!F35</f>
        <v>1.8529411764705883</v>
      </c>
      <c r="H15" s="163">
        <f>+'[3]George Parry'!G35</f>
        <v>0.75882352941176467</v>
      </c>
      <c r="I15" s="163">
        <f>+'[3]George Parry'!H35</f>
        <v>0.4088235294117647</v>
      </c>
    </row>
    <row r="16" spans="1:9" ht="12.75" customHeight="1" x14ac:dyDescent="0.3">
      <c r="A16" s="11">
        <v>8</v>
      </c>
      <c r="B16" s="2" t="str">
        <f>+[3]Kanebridge!B2</f>
        <v>North West Sydney</v>
      </c>
      <c r="C16" s="2" t="str">
        <f>+[3]Kanebridge!B3</f>
        <v>Kanebridge</v>
      </c>
      <c r="D16" s="161">
        <f>+[3]Kanebridge!H2</f>
        <v>6.802941176470588</v>
      </c>
      <c r="E16" s="162">
        <f>+[3]Kanebridge!B35</f>
        <v>17</v>
      </c>
      <c r="F16" s="163">
        <f>+[3]Kanebridge!E36</f>
        <v>3.9882352941176471</v>
      </c>
      <c r="G16" s="163">
        <f>+[3]Kanebridge!F36</f>
        <v>1.7058823529411766</v>
      </c>
      <c r="H16" s="163">
        <f>+[3]Kanebridge!G36</f>
        <v>0.77058823529411768</v>
      </c>
      <c r="I16" s="163">
        <f>+[3]Kanebridge!H36</f>
        <v>0.33823529411764708</v>
      </c>
    </row>
    <row r="17" spans="1:9" ht="12.75" customHeight="1" x14ac:dyDescent="0.3">
      <c r="A17" s="11">
        <v>9</v>
      </c>
      <c r="B17" s="2" t="str">
        <f>+'[3]North Epping'!B2</f>
        <v>Epping</v>
      </c>
      <c r="C17" s="2" t="str">
        <f>+'[3]North Epping'!B3</f>
        <v>North Epping Oval</v>
      </c>
      <c r="D17" s="161">
        <f>+'[3]North Epping'!H2</f>
        <v>6.4857142857142858</v>
      </c>
      <c r="E17" s="164">
        <f>+'[3]North Epping'!B36</f>
        <v>21</v>
      </c>
      <c r="F17" s="163">
        <f>+'[3]North Epping'!E37</f>
        <v>3.8285714285714283</v>
      </c>
      <c r="G17" s="163">
        <f>+'[3]North Epping'!F37</f>
        <v>1.7261904761904763</v>
      </c>
      <c r="H17" s="163">
        <f>+'[3]North Epping'!G37</f>
        <v>0.6333333333333333</v>
      </c>
      <c r="I17" s="163">
        <f>+'[3]North Epping'!H37</f>
        <v>0.29761904761904762</v>
      </c>
    </row>
    <row r="18" spans="1:9" ht="12.75" customHeight="1" x14ac:dyDescent="0.3">
      <c r="A18" s="11">
        <v>10</v>
      </c>
      <c r="B18" s="2" t="str">
        <f>+'[3]Pennant Hills'!B2</f>
        <v>Pennant Hills</v>
      </c>
      <c r="C18" s="2" t="str">
        <f>+'[3]Pennant Hills'!B3</f>
        <v>Pennant Hills Oval</v>
      </c>
      <c r="D18" s="161">
        <f>+'[3]Pennant Hills'!H2</f>
        <v>6.34375</v>
      </c>
      <c r="E18" s="162">
        <f>+'[3]Pennant Hills'!B34</f>
        <v>16</v>
      </c>
      <c r="F18" s="163">
        <f>+'[3]Pennant Hills'!E35</f>
        <v>3.7874999999999996</v>
      </c>
      <c r="G18" s="163">
        <f>+'[3]Pennant Hills'!F35</f>
        <v>1.671875</v>
      </c>
      <c r="H18" s="163">
        <f>+'[3]Pennant Hills'!G35</f>
        <v>0.65</v>
      </c>
      <c r="I18" s="163">
        <f>+'[3]Pennant Hills'!H35</f>
        <v>0.234375</v>
      </c>
    </row>
    <row r="19" spans="1:9" ht="12.75" customHeight="1" x14ac:dyDescent="0.3">
      <c r="A19" s="11">
        <v>11</v>
      </c>
      <c r="B19" s="2" t="str">
        <f>+'[3]Alan Davidson'!B2</f>
        <v>Balmain South sydney</v>
      </c>
      <c r="C19" s="2" t="str">
        <f>+'[3]Alan Davidson'!B3</f>
        <v>Alan Davidson</v>
      </c>
      <c r="D19" s="161">
        <f>+'[3]Alan Davidson'!H2</f>
        <v>6.3176470588235301</v>
      </c>
      <c r="E19" s="162">
        <f>+'[3]Alan Davidson'!B34</f>
        <v>17</v>
      </c>
      <c r="F19" s="163">
        <f>+'[3]Alan Davidson'!E35</f>
        <v>3.7058823529411766</v>
      </c>
      <c r="G19" s="163">
        <f>+'[3]Alan Davidson'!F35</f>
        <v>1.6764705882352939</v>
      </c>
      <c r="H19" s="163">
        <f>+'[3]Alan Davidson'!G35</f>
        <v>0.6588235294117647</v>
      </c>
      <c r="I19" s="163">
        <f>+'[3]Alan Davidson'!H35</f>
        <v>0.27647058823529413</v>
      </c>
    </row>
    <row r="20" spans="1:9" ht="12.75" customHeight="1" x14ac:dyDescent="0.3">
      <c r="A20" s="11">
        <v>12</v>
      </c>
      <c r="B20" s="2" t="str">
        <f>+[3]Lindfield!B2</f>
        <v>Lindfield</v>
      </c>
      <c r="C20" s="2" t="str">
        <f>+[3]Lindfield!B3</f>
        <v>Lindfield Oval</v>
      </c>
      <c r="D20" s="161">
        <f>+[3]Lindfield!H2</f>
        <v>5.9441176470588237</v>
      </c>
      <c r="E20" s="162">
        <f>+[3]Lindfield!B34</f>
        <v>17</v>
      </c>
      <c r="F20" s="163">
        <f>+[3]Lindfield!E35</f>
        <v>3.3529411764705883</v>
      </c>
      <c r="G20" s="163">
        <f>+[3]Lindfield!F35</f>
        <v>1.5</v>
      </c>
      <c r="H20" s="163">
        <f>+[3]Lindfield!G35</f>
        <v>0.62941176470588234</v>
      </c>
      <c r="I20" s="163">
        <f>+[3]Lindfield!H35</f>
        <v>0.46176470588235297</v>
      </c>
    </row>
    <row r="21" spans="1:9" ht="12.75" customHeight="1" x14ac:dyDescent="0.3">
      <c r="A21" s="11">
        <v>13</v>
      </c>
      <c r="B21" s="2" t="str">
        <f>+'[3]Greenway 1'!B2</f>
        <v>Mt Pritchard-Southern Districts</v>
      </c>
      <c r="C21" s="2" t="str">
        <f>+'[3]Greenway 1'!B3</f>
        <v>Greenway 1</v>
      </c>
      <c r="D21" s="161">
        <f>+'[3]Greenway 1'!H2</f>
        <v>5.4117647058823541</v>
      </c>
      <c r="E21" s="164">
        <f>+'[3]Greenway 1'!B34</f>
        <v>17</v>
      </c>
      <c r="F21" s="163">
        <f>+'[3]Greenway 1'!E35</f>
        <v>3.105882352941177</v>
      </c>
      <c r="G21" s="163">
        <f>+'[3]Greenway 1'!F35</f>
        <v>1.4558823529411766</v>
      </c>
      <c r="H21" s="163">
        <f>+'[3]Greenway 1'!G35</f>
        <v>0.64117647058823535</v>
      </c>
      <c r="I21" s="163">
        <f>+'[3]Greenway 1'!H35</f>
        <v>0.20882352941176471</v>
      </c>
    </row>
    <row r="22" spans="1:9" ht="12.75" customHeight="1" x14ac:dyDescent="0.3">
      <c r="D22" s="4"/>
      <c r="E22" s="162"/>
      <c r="F22" s="163"/>
      <c r="G22" s="163"/>
      <c r="H22" s="163"/>
      <c r="I22" s="163"/>
    </row>
    <row r="23" spans="1:9" ht="12.75" customHeight="1" x14ac:dyDescent="0.3">
      <c r="B23" s="115" t="s">
        <v>77</v>
      </c>
      <c r="C23" s="138"/>
      <c r="D23" s="139" t="s">
        <v>97</v>
      </c>
      <c r="E23" s="162"/>
      <c r="F23" s="163"/>
      <c r="G23" s="163"/>
      <c r="H23" s="163"/>
      <c r="I23" s="163"/>
    </row>
    <row r="24" spans="1:9" ht="12.75" customHeight="1" x14ac:dyDescent="0.3">
      <c r="A24" s="11">
        <v>1</v>
      </c>
      <c r="B24" s="2" t="str">
        <f>+'[3]Ron Routley'!B2</f>
        <v>Burwood Briars</v>
      </c>
      <c r="C24" s="2" t="str">
        <f>+'[3]Ron Routley'!B3</f>
        <v>Ron Routley</v>
      </c>
      <c r="D24" s="161">
        <f>+'[3]Ron Routley'!H2</f>
        <v>8.2437500000000004</v>
      </c>
      <c r="E24" s="162">
        <f>+'[3]Ron Routley'!B33</f>
        <v>16</v>
      </c>
      <c r="F24" s="163">
        <f>+'[3]Ron Routley'!E34</f>
        <v>4.8000000000000007</v>
      </c>
      <c r="G24" s="163">
        <f>+'[3]Ron Routley'!F34</f>
        <v>2.15625</v>
      </c>
      <c r="H24" s="163">
        <f>+'[3]Ron Routley'!G34</f>
        <v>0.81874999999999998</v>
      </c>
      <c r="I24" s="163">
        <f>+'[3]Ron Routley'!H34</f>
        <v>0.46875</v>
      </c>
    </row>
    <row r="25" spans="1:9" ht="12.75" customHeight="1" x14ac:dyDescent="0.3">
      <c r="A25" s="11">
        <v>2</v>
      </c>
      <c r="B25" s="2" t="s">
        <v>25</v>
      </c>
      <c r="C25" s="2" t="str">
        <f>+[3]Longueville!B3</f>
        <v>Longueville</v>
      </c>
      <c r="D25" s="161">
        <f>+[3]Longueville!H2</f>
        <v>7.4766666666666666</v>
      </c>
      <c r="E25" s="164">
        <f>+[3]Longueville!B32</f>
        <v>15</v>
      </c>
      <c r="F25" s="163">
        <f>+[3]Longueville!E33</f>
        <v>4.28</v>
      </c>
      <c r="G25" s="163">
        <f>+[3]Longueville!F33</f>
        <v>1.9666666666666666</v>
      </c>
      <c r="H25" s="163">
        <f>+[3]Longueville!G33</f>
        <v>0.8</v>
      </c>
      <c r="I25" s="163">
        <f>+[3]Longueville!H33</f>
        <v>0.43</v>
      </c>
    </row>
    <row r="26" spans="1:9" ht="12.75" customHeight="1" x14ac:dyDescent="0.3">
      <c r="A26" s="11">
        <v>3</v>
      </c>
      <c r="B26" s="2" t="str">
        <f>+'[3]Frank Gray'!B2</f>
        <v>Warringah</v>
      </c>
      <c r="C26" s="2" t="str">
        <f>+'[3]Frank Gray'!B3</f>
        <v>Frank Gray</v>
      </c>
      <c r="D26" s="161">
        <f>+'[3]Frank Gray'!H2</f>
        <v>7.3321428571428573</v>
      </c>
      <c r="E26" s="162">
        <f>+'[3]Frank Gray'!B32</f>
        <v>14</v>
      </c>
      <c r="F26" s="163">
        <f>+'[3]Frank Gray'!E33</f>
        <v>4.4142857142857146</v>
      </c>
      <c r="G26" s="163">
        <f>+'[3]Frank Gray'!F33</f>
        <v>1.9285714285714286</v>
      </c>
      <c r="H26" s="163">
        <f>+'[3]Frank Gray'!G33</f>
        <v>0.75714285714285712</v>
      </c>
      <c r="I26" s="163">
        <f>+'[3]Frank Gray'!H33</f>
        <v>0.23214285714285715</v>
      </c>
    </row>
    <row r="27" spans="1:9" ht="12.75" customHeight="1" x14ac:dyDescent="0.3">
      <c r="A27" s="11">
        <v>4</v>
      </c>
      <c r="B27" s="10" t="str">
        <f>+'[3]The Glade'!B2</f>
        <v>Pennant Hills</v>
      </c>
      <c r="C27" s="10" t="str">
        <f>+'[3]The Glade'!B3</f>
        <v>The Glade</v>
      </c>
      <c r="D27" s="161">
        <f>+'[3]The Glade'!H2</f>
        <v>7.2571428571428571</v>
      </c>
      <c r="E27" s="204">
        <f>+'[3]The Glade'!E32</f>
        <v>7</v>
      </c>
      <c r="F27" s="163">
        <f>+'[3]The Glade'!E33</f>
        <v>4.371428571428571</v>
      </c>
      <c r="G27" s="163">
        <f>+'[3]The Glade'!F33</f>
        <v>1.9642857142857142</v>
      </c>
      <c r="H27" s="163">
        <f>+'[3]The Glade'!G33</f>
        <v>0.67142857142857137</v>
      </c>
      <c r="I27" s="163">
        <f>+'[3]The Glade'!G33</f>
        <v>0.67142857142857137</v>
      </c>
    </row>
    <row r="28" spans="1:9" ht="12.75" customHeight="1" x14ac:dyDescent="0.3">
      <c r="A28" s="11">
        <v>5</v>
      </c>
      <c r="B28" s="2" t="str">
        <f>+'[3]Roseville Park'!B2</f>
        <v>Roseville</v>
      </c>
      <c r="C28" s="2" t="str">
        <f>+'[3]Roseville Park'!B3</f>
        <v>Roseville Park</v>
      </c>
      <c r="D28" s="161">
        <f>+'[3]Roseville Park'!H2</f>
        <v>7.2533333333333339</v>
      </c>
      <c r="E28" s="164">
        <f>+'[3]Roseville Park'!B32</f>
        <v>15</v>
      </c>
      <c r="F28" s="163">
        <f>+'[3]Roseville Park'!E33</f>
        <v>4.24</v>
      </c>
      <c r="G28" s="163">
        <f>+'[3]Roseville Park'!F33</f>
        <v>1.9166666666666667</v>
      </c>
      <c r="H28" s="163">
        <f>+'[3]Roseville Park'!G33</f>
        <v>0.69333333333333336</v>
      </c>
      <c r="I28" s="163">
        <f>+'[3]Roseville Park'!H33</f>
        <v>0.40333333333333332</v>
      </c>
    </row>
    <row r="29" spans="1:9" ht="12.75" customHeight="1" x14ac:dyDescent="0.3">
      <c r="A29" s="11">
        <v>6</v>
      </c>
      <c r="B29" s="2" t="str">
        <f>+'[3]Bark Huts'!B2</f>
        <v>Strathfield</v>
      </c>
      <c r="C29" s="2" t="str">
        <f>+'[3]Bark Huts'!B3</f>
        <v>Bark Huts</v>
      </c>
      <c r="D29" s="161">
        <f>+'[3]Bark Huts'!H2</f>
        <v>7.2178571428571425</v>
      </c>
      <c r="E29" s="162">
        <f>+'[3]Bark Huts'!B32</f>
        <v>14</v>
      </c>
      <c r="F29" s="163">
        <f>+'[3]Bark Huts'!E33</f>
        <v>4.2857142857142856</v>
      </c>
      <c r="G29" s="163">
        <f>+'[3]Bark Huts'!F33</f>
        <v>1.875</v>
      </c>
      <c r="H29" s="163">
        <f>+'[3]Bark Huts'!G33</f>
        <v>0.7857142857142857</v>
      </c>
      <c r="I29" s="163">
        <f>+'[3]Bark Huts'!H33</f>
        <v>0.27142857142857141</v>
      </c>
    </row>
    <row r="30" spans="1:9" ht="12.75" customHeight="1" x14ac:dyDescent="0.3">
      <c r="A30" s="11">
        <v>7</v>
      </c>
      <c r="B30" s="2" t="str">
        <f>+'[3]St Lukes'!B2</f>
        <v>Burwood</v>
      </c>
      <c r="C30" s="2" t="str">
        <f>+'[3]St Lukes'!B3</f>
        <v>St Lukes</v>
      </c>
      <c r="D30" s="161">
        <f>+'[3]St Lukes'!H2</f>
        <v>7.15</v>
      </c>
      <c r="E30" s="203">
        <f>+'[3]St Lukes'!E32</f>
        <v>8</v>
      </c>
      <c r="F30" s="4">
        <f>+'[3]St Lukes'!E33</f>
        <v>4.0500000000000007</v>
      </c>
      <c r="G30" s="4">
        <f>+'[3]St Lukes'!F33</f>
        <v>2</v>
      </c>
      <c r="H30" s="4">
        <f>+'[3]St Lukes'!G33</f>
        <v>0.73750000000000004</v>
      </c>
      <c r="I30" s="4">
        <f>+'[3]St Lukes'!H33</f>
        <v>0.36249999999999999</v>
      </c>
    </row>
    <row r="31" spans="1:9" ht="12.75" customHeight="1" x14ac:dyDescent="0.3">
      <c r="A31" s="11">
        <v>8</v>
      </c>
      <c r="B31" s="2" t="str">
        <f>+'[3]Dave Tribolet'!B2</f>
        <v>Auburn</v>
      </c>
      <c r="C31" s="2" t="str">
        <f>+'[3]Dave Tribolet'!B3</f>
        <v>Dave Tribolet</v>
      </c>
      <c r="D31" s="161">
        <f>+'[3]Dave Tribolet'!H2</f>
        <v>7.043333333333333</v>
      </c>
      <c r="E31" s="162">
        <f>+'[3]Dave Tribolet'!B32</f>
        <v>15</v>
      </c>
      <c r="F31" s="163">
        <f>+'[3]Dave Tribolet'!E33</f>
        <v>4.08</v>
      </c>
      <c r="G31" s="163">
        <f>+'[3]Dave Tribolet'!F33</f>
        <v>1.75</v>
      </c>
      <c r="H31" s="163">
        <f>+'[3]Dave Tribolet'!G33</f>
        <v>0.76666666666666672</v>
      </c>
      <c r="I31" s="163">
        <f>+'[3]Dave Tribolet'!H33</f>
        <v>0.44666666666666666</v>
      </c>
    </row>
    <row r="32" spans="1:9" ht="12.75" customHeight="1" x14ac:dyDescent="0.3">
      <c r="A32" s="11">
        <v>9</v>
      </c>
      <c r="B32" s="2" t="str">
        <f>+'[3]Lance Hutchinson'!B2</f>
        <v>Georges River</v>
      </c>
      <c r="C32" s="2" t="str">
        <f>+'[3]Lance Hutchinson'!B3</f>
        <v>Lance Hutchinson</v>
      </c>
      <c r="D32" s="161">
        <f>+'[3]Lance Hutchinson'!H2</f>
        <v>5.7535714285714281</v>
      </c>
      <c r="E32" s="162">
        <f>+'[3]Lance Hutchinson'!B32</f>
        <v>14</v>
      </c>
      <c r="F32" s="163">
        <f>+'[3]Lance Hutchinson'!E33</f>
        <v>3.4285714285714284</v>
      </c>
      <c r="G32" s="163">
        <f>+'[3]Lance Hutchinson'!F33</f>
        <v>1.4821428571428572</v>
      </c>
      <c r="H32" s="163">
        <f>+'[3]Lance Hutchinson'!G33</f>
        <v>0.58571428571428574</v>
      </c>
      <c r="I32" s="163">
        <f>+'[3]Lance Hutchinson'!H33</f>
        <v>0.25714285714285712</v>
      </c>
    </row>
    <row r="33" spans="1:11" ht="12.75" customHeight="1" x14ac:dyDescent="0.3">
      <c r="A33" s="11">
        <v>10</v>
      </c>
      <c r="B33" s="10" t="str">
        <f>+[3]Acron!B2</f>
        <v>Lindfield</v>
      </c>
      <c r="C33" s="10" t="str">
        <f>+[3]Acron!B3</f>
        <v>Acron</v>
      </c>
      <c r="D33" s="161">
        <f>+[3]Acron!H2</f>
        <v>5.5733333333333341</v>
      </c>
      <c r="E33" s="164">
        <f>+[3]Acron!B32</f>
        <v>15</v>
      </c>
      <c r="F33" s="163">
        <f>+[3]Acron!E33</f>
        <v>3.3200000000000003</v>
      </c>
      <c r="G33" s="163">
        <f>+[3]Acron!F33</f>
        <v>1.4666666666666668</v>
      </c>
      <c r="H33" s="163">
        <f>+[3]Acron!G33</f>
        <v>0.55333333333333334</v>
      </c>
      <c r="I33" s="163">
        <f>+[3]Acron!H33</f>
        <v>0.23333333333333334</v>
      </c>
    </row>
    <row r="34" spans="1:11" ht="12.75" customHeight="1" x14ac:dyDescent="0.3">
      <c r="A34" s="11">
        <v>11</v>
      </c>
      <c r="B34" s="2" t="str">
        <f>+'[3]Charles McLaughlin'!B2</f>
        <v>North West Sydney</v>
      </c>
      <c r="C34" s="2" t="str">
        <f>+'[3]Charles McLaughlin'!B3</f>
        <v>Charles McLaughlin</v>
      </c>
      <c r="D34" s="161">
        <f>+'[3]Charles McLaughlin'!H2</f>
        <v>5.57</v>
      </c>
      <c r="E34" s="164">
        <f>+'[3]Charles McLaughlin'!B32</f>
        <v>15</v>
      </c>
      <c r="F34" s="163">
        <f>+'[3]Charles McLaughlin'!E33</f>
        <v>3.3200000000000003</v>
      </c>
      <c r="G34" s="163">
        <f>+'[3]Charles McLaughlin'!F33</f>
        <v>1.45</v>
      </c>
      <c r="H34" s="163">
        <f>+'[3]Charles McLaughlin'!G33</f>
        <v>0.54</v>
      </c>
      <c r="I34" s="163">
        <f>+'[3]Charles McLaughlin'!H33</f>
        <v>0.26</v>
      </c>
    </row>
    <row r="35" spans="1:11" ht="12.75" customHeight="1" x14ac:dyDescent="0.3">
      <c r="A35" s="11">
        <v>12</v>
      </c>
      <c r="B35" s="2" t="str">
        <f>+[3]Epping!B2</f>
        <v>Epping</v>
      </c>
      <c r="C35" s="2" t="str">
        <f>+[3]Epping!B3</f>
        <v>Epping Oval</v>
      </c>
      <c r="D35" s="161">
        <f>+[3]Epping!H2</f>
        <v>5.4625000000000004</v>
      </c>
      <c r="E35" s="162">
        <f>+[3]Epping!B32</f>
        <v>16</v>
      </c>
      <c r="F35" s="163">
        <f>+[3]Epping!E33</f>
        <v>3.375</v>
      </c>
      <c r="G35" s="163">
        <f>+[3]Epping!F33</f>
        <v>1.4375</v>
      </c>
      <c r="H35" s="163">
        <f>+[3]Epping!G33</f>
        <v>0.46250000000000002</v>
      </c>
      <c r="I35" s="163">
        <f>+[3]Epping!H33</f>
        <v>0.1875</v>
      </c>
    </row>
    <row r="36" spans="1:11" ht="12.75" customHeight="1" x14ac:dyDescent="0.3">
      <c r="A36" s="11">
        <v>13</v>
      </c>
      <c r="B36" s="2" t="str">
        <f>+'[3]Greenway 2'!B2</f>
        <v>Mt Pritchard-Southern Districts</v>
      </c>
      <c r="C36" s="2" t="str">
        <f>+'[3]Greenway 2'!B3</f>
        <v>Greenway 2</v>
      </c>
      <c r="D36" s="161">
        <f>+'[3]Greenway 2'!H2</f>
        <v>5.1233333333333331</v>
      </c>
      <c r="E36" s="162">
        <f>+'[3]Greenway 2'!B32</f>
        <v>15</v>
      </c>
      <c r="F36" s="163">
        <f>+'[3]Greenway 2'!E33</f>
        <v>2.96</v>
      </c>
      <c r="G36" s="163">
        <f>+'[3]Greenway 2'!F33</f>
        <v>1.3666666666666667</v>
      </c>
      <c r="H36" s="163">
        <f>+'[3]Greenway 2'!G33</f>
        <v>0.55333333333333334</v>
      </c>
      <c r="I36" s="163">
        <f>+'[3]Greenway 2'!H33</f>
        <v>0.24333333333333335</v>
      </c>
    </row>
    <row r="37" spans="1:11" ht="12.75" customHeight="1" x14ac:dyDescent="0.3">
      <c r="A37" s="11">
        <v>14</v>
      </c>
      <c r="B37" s="2" t="str">
        <f>+[3]Jubilee!B2</f>
        <v>Balmain South Sydney</v>
      </c>
      <c r="C37" s="2" t="str">
        <f>+[3]Jubilee!B3</f>
        <v>Jubilee</v>
      </c>
      <c r="D37" s="161">
        <f>+[3]Jubilee!H2</f>
        <v>4.6500000000000004</v>
      </c>
      <c r="E37" s="162">
        <f>+[3]Jubilee!B32</f>
        <v>15</v>
      </c>
      <c r="F37" s="163">
        <f>+[3]Jubilee!E33</f>
        <v>2.7600000000000002</v>
      </c>
      <c r="G37" s="163">
        <f>+[3]Jubilee!F33</f>
        <v>1.2</v>
      </c>
      <c r="H37" s="163">
        <f>+[3]Jubilee!G33</f>
        <v>0.52</v>
      </c>
      <c r="I37" s="163">
        <f>+[3]Jubilee!H33</f>
        <v>0.17</v>
      </c>
    </row>
    <row r="38" spans="1:11" ht="12.75" customHeight="1" x14ac:dyDescent="0.3">
      <c r="A38" s="11">
        <v>15</v>
      </c>
      <c r="B38" s="2" t="str">
        <f>+'[3]Ern Holmes'!B2</f>
        <v>Pennant Hills</v>
      </c>
      <c r="C38" s="2" t="str">
        <f>+'[3]Ern Holmes'!B3</f>
        <v>Ern Holmes</v>
      </c>
      <c r="D38" s="161">
        <f>+'[3]Ern Holmes'!H2</f>
        <v>4.0571428571428578</v>
      </c>
      <c r="E38" s="164">
        <f>+'[3]Ern Holmes'!B32</f>
        <v>7</v>
      </c>
      <c r="F38" s="163">
        <f>+'[3]Ern Holmes'!E33</f>
        <v>2.4857142857142858</v>
      </c>
      <c r="G38" s="163">
        <f>+'[3]Ern Holmes'!F33</f>
        <v>0.9642857142857143</v>
      </c>
      <c r="H38" s="163">
        <f>+'[3]Ern Holmes'!G33</f>
        <v>0.47142857142857142</v>
      </c>
      <c r="I38" s="163">
        <f>+'[3]Ern Holmes'!H33</f>
        <v>0.1357142857142857</v>
      </c>
    </row>
    <row r="39" spans="1:11" ht="12.75" customHeight="1" x14ac:dyDescent="0.3">
      <c r="A39" s="11">
        <v>16</v>
      </c>
      <c r="B39" s="202" t="str">
        <f>+[3]Bland!B2</f>
        <v>Georges River</v>
      </c>
      <c r="C39" s="2" t="str">
        <f>+[3]Bland!B3</f>
        <v>Bland Oval</v>
      </c>
      <c r="D39" s="161">
        <f>+[3]Bland!H2</f>
        <v>3.9750000000000001</v>
      </c>
      <c r="E39" s="203">
        <f>+[3]Bland!E32</f>
        <v>2</v>
      </c>
      <c r="F39" s="4">
        <f>+[3]Bland!E33</f>
        <v>2.4000000000000004</v>
      </c>
      <c r="G39" s="4">
        <f>+[3]Bland!F33</f>
        <v>1.125</v>
      </c>
      <c r="H39" s="4">
        <f>+[3]Bland!G33</f>
        <v>0.45</v>
      </c>
      <c r="I39" s="4">
        <f>+[3]Bland!H33</f>
        <v>0</v>
      </c>
    </row>
    <row r="40" spans="1:11" ht="12.75" customHeight="1" x14ac:dyDescent="0.3"/>
    <row r="41" spans="1:11" ht="12.75" customHeight="1" x14ac:dyDescent="0.3">
      <c r="B41" s="145" t="s">
        <v>105</v>
      </c>
      <c r="C41" s="209" t="s">
        <v>106</v>
      </c>
      <c r="D41" s="209"/>
      <c r="E41" s="146"/>
      <c r="F41" s="147"/>
      <c r="G41" s="147"/>
      <c r="H41" s="147"/>
      <c r="I41" s="142"/>
      <c r="J41" s="142"/>
      <c r="K41" s="142"/>
    </row>
    <row r="42" spans="1:11" ht="12.75" customHeight="1" x14ac:dyDescent="0.3">
      <c r="B42" s="148" t="s">
        <v>111</v>
      </c>
      <c r="C42" s="149" t="s">
        <v>107</v>
      </c>
      <c r="D42" s="149"/>
      <c r="E42" s="149"/>
      <c r="F42" s="149"/>
      <c r="G42" s="149"/>
      <c r="H42" s="149"/>
      <c r="I42" s="143"/>
      <c r="J42" s="143"/>
    </row>
    <row r="43" spans="1:11" ht="12.75" customHeight="1" x14ac:dyDescent="0.3">
      <c r="B43" s="148" t="s">
        <v>112</v>
      </c>
      <c r="C43" s="146" t="s">
        <v>108</v>
      </c>
      <c r="D43" s="146"/>
      <c r="E43" s="146"/>
      <c r="F43" s="146"/>
      <c r="G43" s="146"/>
      <c r="H43" s="146"/>
      <c r="I43" s="144"/>
      <c r="J43" s="144"/>
    </row>
    <row r="44" spans="1:11" ht="12.75" customHeight="1" x14ac:dyDescent="0.3">
      <c r="B44" s="148" t="s">
        <v>113</v>
      </c>
      <c r="C44" s="146" t="s">
        <v>109</v>
      </c>
      <c r="D44" s="146"/>
      <c r="E44" s="146"/>
      <c r="F44" s="146"/>
      <c r="G44" s="146"/>
      <c r="H44" s="146"/>
      <c r="I44" s="144"/>
      <c r="J44" s="144"/>
    </row>
    <row r="45" spans="1:11" ht="12.75" customHeight="1" x14ac:dyDescent="0.3">
      <c r="B45" s="148" t="s">
        <v>114</v>
      </c>
      <c r="C45" s="146" t="s">
        <v>110</v>
      </c>
      <c r="D45" s="146"/>
      <c r="E45" s="146"/>
      <c r="F45" s="146"/>
      <c r="G45" s="146"/>
      <c r="H45" s="146"/>
      <c r="I45" s="144"/>
      <c r="J45" s="144"/>
    </row>
  </sheetData>
  <mergeCells count="4">
    <mergeCell ref="B1:I1"/>
    <mergeCell ref="I3:I4"/>
    <mergeCell ref="B6:C6"/>
    <mergeCell ref="C41:D41"/>
  </mergeCells>
  <conditionalFormatting sqref="D9:D21">
    <cfRule type="top10" dxfId="3" priority="1" stopIfTrue="1" percent="1" rank="1"/>
  </conditionalFormatting>
  <conditionalFormatting sqref="D24:D37">
    <cfRule type="top10" dxfId="2" priority="2" stopIfTrue="1" percent="1" rank="1"/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I44"/>
  <sheetViews>
    <sheetView workbookViewId="0">
      <selection activeCell="L10" sqref="L10"/>
    </sheetView>
  </sheetViews>
  <sheetFormatPr defaultRowHeight="12.5" x14ac:dyDescent="0.25"/>
  <cols>
    <col min="2" max="2" width="31.26953125" bestFit="1" customWidth="1"/>
    <col min="3" max="3" width="21.81640625" customWidth="1"/>
  </cols>
  <sheetData>
    <row r="1" spans="1:9" ht="13.5" x14ac:dyDescent="0.25">
      <c r="A1" s="11"/>
      <c r="B1" s="210" t="s">
        <v>141</v>
      </c>
      <c r="C1" s="210"/>
      <c r="D1" s="210"/>
      <c r="E1" s="210"/>
      <c r="F1" s="210"/>
      <c r="G1" s="210"/>
      <c r="H1" s="210"/>
      <c r="I1" s="210"/>
    </row>
    <row r="2" spans="1:9" ht="13.5" x14ac:dyDescent="0.3">
      <c r="A2" s="11"/>
      <c r="B2" s="115"/>
      <c r="C2" s="115"/>
      <c r="D2" s="119"/>
      <c r="E2" s="119"/>
      <c r="F2" s="119"/>
      <c r="G2" s="119"/>
      <c r="H2" s="119"/>
      <c r="I2" s="119"/>
    </row>
    <row r="3" spans="1:9" ht="27" x14ac:dyDescent="0.3">
      <c r="A3" s="165"/>
      <c r="B3" s="120"/>
      <c r="C3" s="120"/>
      <c r="D3" s="121" t="s">
        <v>97</v>
      </c>
      <c r="E3" s="121" t="s">
        <v>10</v>
      </c>
      <c r="F3" s="140" t="s">
        <v>13</v>
      </c>
      <c r="G3" s="140" t="s">
        <v>13</v>
      </c>
      <c r="H3" s="140"/>
      <c r="I3" s="207" t="s">
        <v>98</v>
      </c>
    </row>
    <row r="4" spans="1:9" ht="12" customHeight="1" x14ac:dyDescent="0.3">
      <c r="A4" s="165"/>
      <c r="B4" s="124" t="s">
        <v>0</v>
      </c>
      <c r="C4" s="124" t="s">
        <v>1</v>
      </c>
      <c r="D4" s="124"/>
      <c r="E4" s="125" t="s">
        <v>11</v>
      </c>
      <c r="F4" s="141" t="s">
        <v>99</v>
      </c>
      <c r="G4" s="141" t="s">
        <v>100</v>
      </c>
      <c r="H4" s="141" t="s">
        <v>101</v>
      </c>
      <c r="I4" s="208"/>
    </row>
    <row r="5" spans="1:9" ht="13.5" x14ac:dyDescent="0.3">
      <c r="A5" s="11"/>
      <c r="B5" s="129"/>
      <c r="C5" s="129"/>
      <c r="D5" s="130"/>
      <c r="E5" s="131" t="s">
        <v>9</v>
      </c>
      <c r="F5" s="132"/>
      <c r="G5" s="132"/>
      <c r="H5" s="130"/>
      <c r="I5" s="133"/>
    </row>
    <row r="6" spans="1:9" ht="13.5" x14ac:dyDescent="0.3">
      <c r="A6" s="11"/>
      <c r="B6" s="205" t="s">
        <v>88</v>
      </c>
      <c r="C6" s="206"/>
      <c r="D6" s="134">
        <f>SUM(F6:I6)</f>
        <v>10</v>
      </c>
      <c r="E6" s="135"/>
      <c r="F6" s="136">
        <v>6</v>
      </c>
      <c r="G6" s="136">
        <v>2.5</v>
      </c>
      <c r="H6" s="134">
        <v>1</v>
      </c>
      <c r="I6" s="137">
        <v>0.5</v>
      </c>
    </row>
    <row r="7" spans="1:9" ht="13.5" x14ac:dyDescent="0.3">
      <c r="A7" s="11"/>
      <c r="B7" s="15"/>
      <c r="C7" s="15"/>
      <c r="D7" s="16"/>
      <c r="E7" s="17"/>
      <c r="F7" s="16"/>
      <c r="G7" s="16"/>
      <c r="H7" s="16"/>
      <c r="I7" s="16"/>
    </row>
    <row r="8" spans="1:9" ht="13.5" x14ac:dyDescent="0.3">
      <c r="A8" s="11"/>
      <c r="B8" s="115" t="s">
        <v>89</v>
      </c>
      <c r="C8" s="115"/>
      <c r="D8" s="119" t="s">
        <v>97</v>
      </c>
      <c r="E8" s="1"/>
      <c r="F8" s="1"/>
      <c r="G8" s="1"/>
      <c r="H8" s="1"/>
      <c r="I8" s="1"/>
    </row>
    <row r="9" spans="1:9" ht="13.5" x14ac:dyDescent="0.3">
      <c r="A9" s="11">
        <v>1</v>
      </c>
      <c r="B9" s="2" t="str">
        <f>+[4]Bexley!B2</f>
        <v>Georges River</v>
      </c>
      <c r="C9" s="2" t="str">
        <f>+[4]Bexley!B3</f>
        <v>Bexley</v>
      </c>
      <c r="D9" s="161">
        <f>+[4]Bexley!H2</f>
        <v>8.5730769230769237</v>
      </c>
      <c r="E9" s="162">
        <f>+[4]Bexley!B41</f>
        <v>26</v>
      </c>
      <c r="F9" s="163">
        <f>+[4]Bexley!E42</f>
        <v>4.8923076923076927</v>
      </c>
      <c r="G9" s="163">
        <f>+[4]Bexley!F42</f>
        <v>2.2980769230769229</v>
      </c>
      <c r="H9" s="163">
        <f>+[4]Bexley!G42</f>
        <v>0.91538461538461535</v>
      </c>
      <c r="I9" s="163">
        <f>+[4]Bexley!H42</f>
        <v>0.46730769230769231</v>
      </c>
    </row>
    <row r="10" spans="1:9" ht="13.5" x14ac:dyDescent="0.3">
      <c r="A10" s="11">
        <v>2</v>
      </c>
      <c r="B10" s="2" t="str">
        <f>+[4]Rothwell!B2</f>
        <v>Burwood Briars</v>
      </c>
      <c r="C10" s="2" t="str">
        <f>+[4]Rothwell!B3</f>
        <v>Rothwell</v>
      </c>
      <c r="D10" s="161">
        <f>+[4]Rothwell!H2</f>
        <v>8.3852941176470583</v>
      </c>
      <c r="E10" s="162">
        <f>+[4]Rothwell!B43</f>
        <v>17</v>
      </c>
      <c r="F10" s="163">
        <f>+[4]Rothwell!E44</f>
        <v>5.0117647058823529</v>
      </c>
      <c r="G10" s="163">
        <f>+[4]Rothwell!F44</f>
        <v>2.1176470588235294</v>
      </c>
      <c r="H10" s="163">
        <f>+[4]Rothwell!G44</f>
        <v>0.80588235294117649</v>
      </c>
      <c r="I10" s="163">
        <f>+[4]Rothwell!H44</f>
        <v>0.45</v>
      </c>
    </row>
    <row r="11" spans="1:9" ht="13.5" x14ac:dyDescent="0.3">
      <c r="A11" s="11">
        <v>3</v>
      </c>
      <c r="B11" s="2" t="str">
        <f>+[4]Tantallon!B2</f>
        <v>Lane Cove</v>
      </c>
      <c r="C11" s="2" t="str">
        <f>+[4]Tantallon!B3</f>
        <v>Tantallon</v>
      </c>
      <c r="D11" s="161">
        <f>+[4]Tantallon!H2</f>
        <v>8.0960000000000001</v>
      </c>
      <c r="E11" s="162">
        <f>+[4]Tantallon!B39</f>
        <v>25</v>
      </c>
      <c r="F11" s="163">
        <f>+[4]Tantallon!E40</f>
        <v>4.7759999999999998</v>
      </c>
      <c r="G11" s="163">
        <f>+[4]Tantallon!F40</f>
        <v>2.0100000000000002</v>
      </c>
      <c r="H11" s="163">
        <f>+[4]Tantallon!G40</f>
        <v>0.84</v>
      </c>
      <c r="I11" s="163">
        <f>+[4]Tantallon!H40</f>
        <v>0.47</v>
      </c>
    </row>
    <row r="12" spans="1:9" ht="13.5" x14ac:dyDescent="0.3">
      <c r="A12" s="11">
        <v>4</v>
      </c>
      <c r="B12" s="2" t="str">
        <f>+[4]Airey!B2</f>
        <v>Strathfield</v>
      </c>
      <c r="C12" s="2" t="str">
        <f>+[4]Airey!B3</f>
        <v>Airey</v>
      </c>
      <c r="D12" s="161">
        <f>+[4]Airey!H2</f>
        <v>8.023076923076923</v>
      </c>
      <c r="E12" s="162">
        <f>+[4]Airey!B42</f>
        <v>26</v>
      </c>
      <c r="F12" s="163">
        <f>+[4]Airey!E43</f>
        <v>4.7538461538461538</v>
      </c>
      <c r="G12" s="163">
        <f>+[4]Airey!F43</f>
        <v>2.0480769230769229</v>
      </c>
      <c r="H12" s="163">
        <f>+[4]Airey!G43</f>
        <v>0.81923076923076921</v>
      </c>
      <c r="I12" s="163">
        <f>+[4]Airey!H43</f>
        <v>0.40192307692307694</v>
      </c>
    </row>
    <row r="13" spans="1:9" ht="13.5" x14ac:dyDescent="0.3">
      <c r="A13" s="11">
        <v>5</v>
      </c>
      <c r="B13" s="2" t="str">
        <f>+'[4]George Parry'!B2</f>
        <v>Auburn</v>
      </c>
      <c r="C13" s="2" t="str">
        <f>+'[4]George Parry'!B3</f>
        <v>George Parry</v>
      </c>
      <c r="D13" s="161">
        <f>+'[4]George Parry'!H2</f>
        <v>7.7596153846153841</v>
      </c>
      <c r="E13" s="162">
        <f>+'[4]George Parry'!B41</f>
        <v>26</v>
      </c>
      <c r="F13" s="163">
        <f>+'[4]George Parry'!E42</f>
        <v>4.523076923076923</v>
      </c>
      <c r="G13" s="163">
        <f>+'[4]George Parry'!F42</f>
        <v>1.9038461538461537</v>
      </c>
      <c r="H13" s="163">
        <f>+'[4]George Parry'!G42</f>
        <v>0.88461538461538458</v>
      </c>
      <c r="I13" s="163">
        <f>+'[4]George Parry'!H42</f>
        <v>0.44807692307692309</v>
      </c>
    </row>
    <row r="14" spans="1:9" ht="13.5" x14ac:dyDescent="0.3">
      <c r="A14" s="11">
        <v>6</v>
      </c>
      <c r="B14" s="2" t="str">
        <f>+'[4]Roseville Chase'!B2</f>
        <v>Roseville</v>
      </c>
      <c r="C14" s="2" t="str">
        <f>+'[4]Roseville Chase'!B3</f>
        <v>Roseville Chase</v>
      </c>
      <c r="D14" s="161">
        <f>+'[4]Roseville Chase'!H2</f>
        <v>7.2291666666666652</v>
      </c>
      <c r="E14" s="162">
        <f>+'[4]Roseville Chase'!B37</f>
        <v>24</v>
      </c>
      <c r="F14" s="163">
        <f>+'[4]Roseville Chase'!E38</f>
        <v>4.1999999999999993</v>
      </c>
      <c r="G14" s="163">
        <f>+'[4]Roseville Chase'!F38</f>
        <v>1.875</v>
      </c>
      <c r="H14" s="163">
        <f>+'[4]Roseville Chase'!G38</f>
        <v>0.6958333333333333</v>
      </c>
      <c r="I14" s="163">
        <f>+'[4]Roseville Chase'!H38</f>
        <v>0.45833333333333331</v>
      </c>
    </row>
    <row r="15" spans="1:9" ht="13.5" x14ac:dyDescent="0.3">
      <c r="A15" s="11">
        <v>7</v>
      </c>
      <c r="B15" s="2" t="str">
        <f>+'[4]Pennant Hills'!B2</f>
        <v>Pennant Hills</v>
      </c>
      <c r="C15" s="2" t="str">
        <f>+'[4]Pennant Hills'!B3</f>
        <v>Pennant Hills Oval</v>
      </c>
      <c r="D15" s="161">
        <f>+'[4]Pennant Hills'!H2</f>
        <v>7.1166666666666654</v>
      </c>
      <c r="E15" s="162">
        <f>+'[4]Pennant Hills'!B38</f>
        <v>24</v>
      </c>
      <c r="F15" s="163">
        <f>+'[4]Pennant Hills'!E39</f>
        <v>4.1999999999999993</v>
      </c>
      <c r="G15" s="163">
        <f>+'[4]Pennant Hills'!F39</f>
        <v>1.875</v>
      </c>
      <c r="H15" s="163">
        <f>+'[4]Pennant Hills'!G39</f>
        <v>0.7583333333333333</v>
      </c>
      <c r="I15" s="163">
        <f>+'[4]Pennant Hills'!H39</f>
        <v>0.28333333333333333</v>
      </c>
    </row>
    <row r="16" spans="1:9" ht="13.5" x14ac:dyDescent="0.3">
      <c r="A16" s="11">
        <v>8</v>
      </c>
      <c r="B16" s="2" t="str">
        <f>+[4]Kanebridge!B2</f>
        <v>North West Sydney</v>
      </c>
      <c r="C16" s="2" t="str">
        <f>+[4]Kanebridge!B3</f>
        <v>Kanebridge</v>
      </c>
      <c r="D16" s="161">
        <f>+[4]Kanebridge!H2</f>
        <v>7.0711538461538455</v>
      </c>
      <c r="E16" s="162">
        <f>+[4]Kanebridge!B41</f>
        <v>26</v>
      </c>
      <c r="F16" s="163">
        <f>+[4]Kanebridge!E42</f>
        <v>4.0615384615384613</v>
      </c>
      <c r="G16" s="163">
        <f>+[4]Kanebridge!F42</f>
        <v>1.875</v>
      </c>
      <c r="H16" s="163">
        <f>+[4]Kanebridge!G42</f>
        <v>0.78076923076923077</v>
      </c>
      <c r="I16" s="163">
        <f>+[4]Kanebridge!H42</f>
        <v>0.35384615384615387</v>
      </c>
    </row>
    <row r="17" spans="1:9" ht="13.5" x14ac:dyDescent="0.3">
      <c r="A17" s="11">
        <v>9</v>
      </c>
      <c r="B17" s="2" t="str">
        <f>+'[4]North Epping'!B2</f>
        <v>Epping</v>
      </c>
      <c r="C17" s="2" t="str">
        <f>+'[4]North Epping'!B3</f>
        <v>North Epping Oval</v>
      </c>
      <c r="D17" s="161">
        <f>+'[4]North Epping'!H2</f>
        <v>6.7307692307692308</v>
      </c>
      <c r="E17" s="164">
        <f>+'[4]North Epping'!B43</f>
        <v>26</v>
      </c>
      <c r="F17" s="163">
        <f>+'[4]North Epping'!E44</f>
        <v>3.8769230769230774</v>
      </c>
      <c r="G17" s="163">
        <f>+'[4]North Epping'!F44</f>
        <v>1.9230769230769231</v>
      </c>
      <c r="H17" s="163">
        <f>+'[4]North Epping'!G44</f>
        <v>0.62307692307692308</v>
      </c>
      <c r="I17" s="163">
        <f>+'[4]North Epping'!H44</f>
        <v>0.30769230769230771</v>
      </c>
    </row>
    <row r="18" spans="1:9" ht="13.5" x14ac:dyDescent="0.3">
      <c r="A18" s="11">
        <v>10</v>
      </c>
      <c r="B18" s="2" t="str">
        <f>+[4]Weldon!B2</f>
        <v>Warringah</v>
      </c>
      <c r="C18" s="2" t="str">
        <f>+[4]Weldon!B3</f>
        <v>Weldon</v>
      </c>
      <c r="D18" s="161">
        <f>+[4]Weldon!H2</f>
        <v>6.5826923076923087</v>
      </c>
      <c r="E18" s="162">
        <f>+[4]Weldon!B42</f>
        <v>26</v>
      </c>
      <c r="F18" s="163">
        <f>+[4]Weldon!E43</f>
        <v>3.8538461538461544</v>
      </c>
      <c r="G18" s="163">
        <f>+[4]Weldon!F43</f>
        <v>1.8461538461538463</v>
      </c>
      <c r="H18" s="163">
        <f>+[4]Weldon!G43</f>
        <v>0.62307692307692308</v>
      </c>
      <c r="I18" s="163">
        <f>+[4]Weldon!H43</f>
        <v>0.25961538461538464</v>
      </c>
    </row>
    <row r="19" spans="1:9" ht="13.5" x14ac:dyDescent="0.3">
      <c r="A19" s="11">
        <v>11</v>
      </c>
      <c r="B19" s="2" t="str">
        <f>+[4]Northern!B2</f>
        <v>Macquarie University</v>
      </c>
      <c r="C19" s="2" t="str">
        <f>+[4]Northern!B3</f>
        <v>Northern Oval</v>
      </c>
      <c r="D19" s="161">
        <f>+[4]Northern!H2</f>
        <v>6.0645833333333341</v>
      </c>
      <c r="E19" s="162">
        <f>+[4]Northern!B38</f>
        <v>24</v>
      </c>
      <c r="F19" s="163">
        <f>+[4]Northern!E39</f>
        <v>3.6750000000000003</v>
      </c>
      <c r="G19" s="163">
        <f>+[4]Northern!F39</f>
        <v>1.5833333333333333</v>
      </c>
      <c r="H19" s="163">
        <f>+[4]Northern!G39</f>
        <v>0.54583333333333328</v>
      </c>
      <c r="I19" s="163">
        <f>+[4]Northern!H39</f>
        <v>0.26041666666666669</v>
      </c>
    </row>
    <row r="20" spans="1:9" ht="13.5" x14ac:dyDescent="0.3">
      <c r="A20" s="11">
        <v>12</v>
      </c>
      <c r="B20" s="2" t="str">
        <f>+'[4]Alan Davidson'!B2</f>
        <v>Balmain South sydney</v>
      </c>
      <c r="C20" s="2" t="str">
        <f>+'[4]Alan Davidson'!B3</f>
        <v>Alan Davidson</v>
      </c>
      <c r="D20" s="161">
        <f>+'[4]Alan Davidson'!H2</f>
        <v>5.791666666666667</v>
      </c>
      <c r="E20" s="162">
        <f>+'[4]Alan Davidson'!B39</f>
        <v>24</v>
      </c>
      <c r="F20" s="163">
        <f>+'[4]Alan Davidson'!E40</f>
        <v>3.625</v>
      </c>
      <c r="G20" s="163">
        <f>+'[4]Alan Davidson'!F40</f>
        <v>1.4791666666666667</v>
      </c>
      <c r="H20" s="163">
        <f>+'[4]Alan Davidson'!G40</f>
        <v>0.52083333333333337</v>
      </c>
      <c r="I20" s="163">
        <f>+'[4]Alan Davidson'!H40</f>
        <v>0.16666666666666666</v>
      </c>
    </row>
    <row r="21" spans="1:9" ht="13.5" x14ac:dyDescent="0.3">
      <c r="A21" s="11">
        <v>13</v>
      </c>
      <c r="B21" s="2" t="str">
        <f>+'[4]Greenway 1'!B2</f>
        <v>Mt Pritchard-Southern Districts</v>
      </c>
      <c r="C21" s="2" t="str">
        <f>+'[4]Greenway 1'!B3</f>
        <v>Greenway 1</v>
      </c>
      <c r="D21" s="161">
        <f>+'[4]Greenway 1'!H2</f>
        <v>5.4326086956521733</v>
      </c>
      <c r="E21" s="164">
        <f>+'[4]Greenway 1'!B42</f>
        <v>23</v>
      </c>
      <c r="F21" s="163">
        <f>+'[4]Greenway 1'!E43</f>
        <v>3.4173913043478263</v>
      </c>
      <c r="G21" s="163">
        <f>+'[4]Greenway 1'!F43</f>
        <v>1.173913043478261</v>
      </c>
      <c r="H21" s="163">
        <f>+'[4]Greenway 1'!G43</f>
        <v>0.6</v>
      </c>
      <c r="I21" s="163">
        <f>+'[4]Greenway 1'!H43</f>
        <v>0.24130434782608695</v>
      </c>
    </row>
    <row r="22" spans="1:9" ht="13.5" x14ac:dyDescent="0.3">
      <c r="A22" s="11">
        <v>14</v>
      </c>
      <c r="B22" s="2" t="str">
        <f>+[4]Lindfield!B2</f>
        <v>Lindfield</v>
      </c>
      <c r="C22" s="2" t="str">
        <f>+[4]Lindfield!B3</f>
        <v>Lindfield Oval</v>
      </c>
      <c r="D22" s="161">
        <f>+[4]Lindfield!H2</f>
        <v>5.4229166666666675</v>
      </c>
      <c r="E22" s="162">
        <f>+[4]Lindfield!B37</f>
        <v>24</v>
      </c>
      <c r="F22" s="163">
        <f>+[4]Lindfield!E38</f>
        <v>3.1000000000000005</v>
      </c>
      <c r="G22" s="163">
        <f>+[4]Lindfield!F38</f>
        <v>1.4791666666666667</v>
      </c>
      <c r="H22" s="163">
        <f>+[4]Lindfield!G38</f>
        <v>0.46666666666666667</v>
      </c>
      <c r="I22" s="163">
        <f>+[4]Lindfield!H38</f>
        <v>0.37708333333333333</v>
      </c>
    </row>
    <row r="23" spans="1:9" ht="13.5" x14ac:dyDescent="0.3">
      <c r="A23" s="11"/>
      <c r="B23" s="2"/>
      <c r="C23" s="2"/>
      <c r="D23" s="4"/>
      <c r="E23" s="162"/>
      <c r="F23" s="163"/>
      <c r="G23" s="163"/>
      <c r="H23" s="163"/>
      <c r="I23" s="163"/>
    </row>
    <row r="24" spans="1:9" ht="13.5" x14ac:dyDescent="0.3">
      <c r="A24" s="11"/>
      <c r="B24" s="115" t="s">
        <v>77</v>
      </c>
      <c r="C24" s="138"/>
      <c r="D24" s="139" t="s">
        <v>97</v>
      </c>
      <c r="E24" s="162"/>
      <c r="F24" s="163"/>
      <c r="G24" s="163"/>
      <c r="H24" s="163"/>
      <c r="I24" s="163"/>
    </row>
    <row r="25" spans="1:9" ht="13.5" x14ac:dyDescent="0.3">
      <c r="A25" s="11">
        <v>1</v>
      </c>
      <c r="B25" s="2" t="str">
        <f>+'[4]Dave Tribolet'!B2</f>
        <v>Auburn</v>
      </c>
      <c r="C25" s="2" t="str">
        <f>+'[4]Dave Tribolet'!B3</f>
        <v>Dave Tribolet</v>
      </c>
      <c r="D25" s="161">
        <f>+'[4]Dave Tribolet'!H2</f>
        <v>7.9304347826086961</v>
      </c>
      <c r="E25" s="162">
        <f>+'[4]Dave Tribolet'!B36</f>
        <v>23</v>
      </c>
      <c r="F25" s="163">
        <f>+'[4]Dave Tribolet'!E37</f>
        <v>4.5913043478260871</v>
      </c>
      <c r="G25" s="163">
        <f>+'[4]Dave Tribolet'!F37</f>
        <v>2.0543478260869565</v>
      </c>
      <c r="H25" s="163">
        <f>+'[4]Dave Tribolet'!G37</f>
        <v>0.79565217391304344</v>
      </c>
      <c r="I25" s="163">
        <f>+'[4]Dave Tribolet'!H37</f>
        <v>0.4891304347826087</v>
      </c>
    </row>
    <row r="26" spans="1:9" ht="13.5" x14ac:dyDescent="0.3">
      <c r="A26" s="11">
        <v>2</v>
      </c>
      <c r="B26" s="2" t="str">
        <f>+'[4]Ron Routley'!B2</f>
        <v>Burwood Briars</v>
      </c>
      <c r="C26" s="2" t="str">
        <f>+'[4]Ron Routley'!B3</f>
        <v>Ron Routley</v>
      </c>
      <c r="D26" s="161">
        <f>+'[4]Ron Routley'!H2</f>
        <v>7.8543478260869559</v>
      </c>
      <c r="E26" s="162">
        <f>+'[4]Ron Routley'!B35</f>
        <v>23</v>
      </c>
      <c r="F26" s="163">
        <f>+'[4]Ron Routley'!E36</f>
        <v>4.5130434782608697</v>
      </c>
      <c r="G26" s="163">
        <f>+'[4]Ron Routley'!F36</f>
        <v>2.0326086956521738</v>
      </c>
      <c r="H26" s="163">
        <f>+'[4]Ron Routley'!G36</f>
        <v>0.83478260869565213</v>
      </c>
      <c r="I26" s="163">
        <f>+'[4]Ron Routley'!H36</f>
        <v>0.47391304347826085</v>
      </c>
    </row>
    <row r="27" spans="1:9" ht="13.5" x14ac:dyDescent="0.3">
      <c r="A27" s="11">
        <v>3</v>
      </c>
      <c r="B27" s="2" t="s">
        <v>25</v>
      </c>
      <c r="C27" s="2" t="str">
        <f>+[4]Longueville!B3</f>
        <v>Longueville</v>
      </c>
      <c r="D27" s="161">
        <f>+[4]Longueville!H2</f>
        <v>7.7049999999999992</v>
      </c>
      <c r="E27" s="164">
        <f>+[4]Longueville!B31</f>
        <v>20</v>
      </c>
      <c r="F27" s="163">
        <f>+[4]Longueville!E32</f>
        <v>4.59</v>
      </c>
      <c r="G27" s="163">
        <f>+[4]Longueville!F32</f>
        <v>1.9125000000000001</v>
      </c>
      <c r="H27" s="163">
        <f>+[4]Longueville!G32</f>
        <v>0.755</v>
      </c>
      <c r="I27" s="163">
        <f>+[4]Longueville!H32</f>
        <v>0.44750000000000001</v>
      </c>
    </row>
    <row r="28" spans="1:9" ht="13.5" x14ac:dyDescent="0.3">
      <c r="A28" s="11">
        <f t="shared" ref="A28:A33" si="0">+A27+1</f>
        <v>4</v>
      </c>
      <c r="B28" s="2" t="str">
        <f>+'[4]Lance Hutchinson'!B2</f>
        <v>Georges River</v>
      </c>
      <c r="C28" s="2" t="str">
        <f>+'[4]Lance Hutchinson'!B3</f>
        <v>Lance Hutchinson</v>
      </c>
      <c r="D28" s="161">
        <f>+'[4]Lance Hutchinson'!H2</f>
        <v>7.5750000000000002</v>
      </c>
      <c r="E28" s="162">
        <f>+'[4]Lance Hutchinson'!B38</f>
        <v>22</v>
      </c>
      <c r="F28" s="163">
        <f>+'[4]Lance Hutchinson'!E39</f>
        <v>4.5272727272727273</v>
      </c>
      <c r="G28" s="163">
        <f>+'[4]Lance Hutchinson'!F39</f>
        <v>1.8522727272727275</v>
      </c>
      <c r="H28" s="163">
        <f>+'[4]Lance Hutchinson'!G39</f>
        <v>0.77272727272727271</v>
      </c>
      <c r="I28" s="163">
        <f>+'[4]Lance Hutchinson'!H39</f>
        <v>0.42272727272727273</v>
      </c>
    </row>
    <row r="29" spans="1:9" ht="13.5" x14ac:dyDescent="0.3">
      <c r="A29" s="11">
        <f t="shared" si="0"/>
        <v>5</v>
      </c>
      <c r="B29" s="2" t="str">
        <f>+[4]Epping!B2</f>
        <v>Epping</v>
      </c>
      <c r="C29" s="2" t="str">
        <f>+[4]Epping!B3</f>
        <v>Epping Oval</v>
      </c>
      <c r="D29" s="161">
        <f>+[4]Epping!H2</f>
        <v>7.2523809523809515</v>
      </c>
      <c r="E29" s="162">
        <f>+[4]Epping!B32</f>
        <v>21</v>
      </c>
      <c r="F29" s="163">
        <f>+[4]Epping!E33</f>
        <v>4.371428571428571</v>
      </c>
      <c r="G29" s="163">
        <f>+[4]Epping!F33</f>
        <v>1.9047619047619047</v>
      </c>
      <c r="H29" s="163">
        <f>+[4]Epping!G33</f>
        <v>0.70952380952380956</v>
      </c>
      <c r="I29" s="163">
        <f>+[4]Epping!H33</f>
        <v>0.26666666666666666</v>
      </c>
    </row>
    <row r="30" spans="1:9" ht="13.5" x14ac:dyDescent="0.3">
      <c r="A30" s="11">
        <f t="shared" si="0"/>
        <v>6</v>
      </c>
      <c r="B30" s="2" t="str">
        <f>+'[4]Bark Huts'!B2</f>
        <v>Strathfield</v>
      </c>
      <c r="C30" s="2" t="str">
        <f>+'[4]Bark Huts'!B3</f>
        <v>Bark Huts</v>
      </c>
      <c r="D30" s="161">
        <f>+'[4]Bark Huts'!H2</f>
        <v>7.1717391304347826</v>
      </c>
      <c r="E30" s="162">
        <f>+'[4]Bark Huts'!B33</f>
        <v>23</v>
      </c>
      <c r="F30" s="163">
        <f>+'[4]Bark Huts'!E34</f>
        <v>4.2521739130434781</v>
      </c>
      <c r="G30" s="163">
        <f>+'[4]Bark Huts'!F34</f>
        <v>1.8478260869565215</v>
      </c>
      <c r="H30" s="163">
        <f>+'[4]Bark Huts'!G34</f>
        <v>0.76086956521739135</v>
      </c>
      <c r="I30" s="163">
        <f>+'[4]Bark Huts'!H34</f>
        <v>0.31086956521739129</v>
      </c>
    </row>
    <row r="31" spans="1:9" ht="13.5" x14ac:dyDescent="0.3">
      <c r="A31" s="11">
        <f t="shared" si="0"/>
        <v>7</v>
      </c>
      <c r="B31" s="2" t="str">
        <f>+'[4]Ern Holmes'!B2</f>
        <v>Pennant Hills</v>
      </c>
      <c r="C31" s="2" t="str">
        <f>+'[4]Ern Holmes'!B3</f>
        <v>Ern Holmes</v>
      </c>
      <c r="D31" s="161">
        <f>+'[4]Ern Holmes'!H2</f>
        <v>6.9250000000000007</v>
      </c>
      <c r="E31" s="164">
        <f>+'[4]Ern Holmes'!B31</f>
        <v>20</v>
      </c>
      <c r="F31" s="163">
        <f>+'[4]Ern Holmes'!E32</f>
        <v>4.29</v>
      </c>
      <c r="G31" s="163">
        <f>+'[4]Ern Holmes'!F32</f>
        <v>1.6625000000000001</v>
      </c>
      <c r="H31" s="163">
        <f>+'[4]Ern Holmes'!G32</f>
        <v>0.71499999999999997</v>
      </c>
      <c r="I31" s="163">
        <f>+'[4]Ern Holmes'!H32</f>
        <v>0.25750000000000001</v>
      </c>
    </row>
    <row r="32" spans="1:9" ht="13.5" x14ac:dyDescent="0.3">
      <c r="A32" s="11">
        <f t="shared" si="0"/>
        <v>8</v>
      </c>
      <c r="B32" s="2" t="str">
        <f>+'[4]Roseville Park'!B2</f>
        <v>Roseville</v>
      </c>
      <c r="C32" s="2" t="str">
        <f>+'[4]Roseville Park'!B3</f>
        <v>Roseville Park</v>
      </c>
      <c r="D32" s="161">
        <f>+'[4]Roseville Park'!H2</f>
        <v>6.8</v>
      </c>
      <c r="E32" s="164">
        <f>+'[4]Roseville Park'!B31</f>
        <v>20</v>
      </c>
      <c r="F32" s="163">
        <f>+'[4]Roseville Park'!E32</f>
        <v>4.1100000000000003</v>
      </c>
      <c r="G32" s="163">
        <f>+'[4]Roseville Park'!F32</f>
        <v>1.6875</v>
      </c>
      <c r="H32" s="163">
        <f>+'[4]Roseville Park'!G32</f>
        <v>0.68</v>
      </c>
      <c r="I32" s="163">
        <f>+'[4]Roseville Park'!H32</f>
        <v>0.32250000000000001</v>
      </c>
    </row>
    <row r="33" spans="1:9" ht="13.5" x14ac:dyDescent="0.3">
      <c r="A33" s="11">
        <f t="shared" si="0"/>
        <v>9</v>
      </c>
      <c r="B33" s="2" t="str">
        <f>+'[4]Ross Gwilliam'!B2</f>
        <v>Macquarie University</v>
      </c>
      <c r="C33" s="2" t="str">
        <f>+'[4]Ross Gwilliam'!B3</f>
        <v>Ross Gwilliam</v>
      </c>
      <c r="D33" s="161">
        <f>+'[4]Ross Gwilliam'!H2</f>
        <v>6.4261904761904756</v>
      </c>
      <c r="E33" s="164">
        <f>+'[4]Ross Gwilliam'!B31</f>
        <v>21</v>
      </c>
      <c r="F33" s="163">
        <f>+'[4]Ross Gwilliam'!E32</f>
        <v>3.8857142857142861</v>
      </c>
      <c r="G33" s="163">
        <f>+'[4]Ross Gwilliam'!F32</f>
        <v>1.6428571428571428</v>
      </c>
      <c r="H33" s="163">
        <f>+'[4]Ross Gwilliam'!G32</f>
        <v>0.58571428571428574</v>
      </c>
      <c r="I33" s="163">
        <f>+'[4]Ross Gwilliam'!H32</f>
        <v>0.31190476190476191</v>
      </c>
    </row>
    <row r="34" spans="1:9" ht="13.5" x14ac:dyDescent="0.3">
      <c r="A34" s="11">
        <v>10</v>
      </c>
      <c r="B34" s="2" t="str">
        <f>+'[4]Frank Gray'!B2</f>
        <v>Warringah</v>
      </c>
      <c r="C34" s="2" t="str">
        <f>+'[4]Frank Gray'!B3</f>
        <v>Frank Gray</v>
      </c>
      <c r="D34" s="161">
        <f>+'[4]Frank Gray'!H2</f>
        <v>6.2043478260869565</v>
      </c>
      <c r="E34" s="162">
        <f>+'[4]Frank Gray'!B33</f>
        <v>23</v>
      </c>
      <c r="F34" s="163">
        <f>+'[4]Frank Gray'!E34</f>
        <v>3.6521739130434785</v>
      </c>
      <c r="G34" s="163">
        <f>+'[4]Frank Gray'!F34</f>
        <v>1.6956521739130435</v>
      </c>
      <c r="H34" s="163">
        <f>+'[4]Frank Gray'!G34</f>
        <v>0.61739130434782608</v>
      </c>
      <c r="I34" s="163">
        <f>+'[4]Frank Gray'!H34</f>
        <v>0.2391304347826087</v>
      </c>
    </row>
    <row r="35" spans="1:9" ht="13.5" x14ac:dyDescent="0.3">
      <c r="A35" s="11">
        <f>+A34+1</f>
        <v>11</v>
      </c>
      <c r="B35" s="2" t="str">
        <f>+[4]Jubilee!B2</f>
        <v>Balmain South Sydney</v>
      </c>
      <c r="C35" s="2" t="str">
        <f>+[4]Jubilee!B3</f>
        <v>Jubilee</v>
      </c>
      <c r="D35" s="161">
        <f>+[4]Jubilee!H2</f>
        <v>5.5666666666666673</v>
      </c>
      <c r="E35" s="162">
        <f>+[4]Jubilee!B31</f>
        <v>21</v>
      </c>
      <c r="F35" s="163">
        <f>+[4]Jubilee!E32</f>
        <v>3.342857142857143</v>
      </c>
      <c r="G35" s="163">
        <f>+[4]Jubilee!F32</f>
        <v>1.5238095238095239</v>
      </c>
      <c r="H35" s="163">
        <f>+[4]Jubilee!G32</f>
        <v>0.53809523809523807</v>
      </c>
      <c r="I35" s="163">
        <f>+[4]Jubilee!H32</f>
        <v>0.16190476190476191</v>
      </c>
    </row>
    <row r="36" spans="1:9" ht="13.5" x14ac:dyDescent="0.3">
      <c r="A36" s="11">
        <f>+A35+1</f>
        <v>12</v>
      </c>
      <c r="B36" s="2" t="str">
        <f>+'[4]Charles McLaughlin'!B2</f>
        <v>North West Sydney</v>
      </c>
      <c r="C36" s="2" t="str">
        <f>+'[4]Charles McLaughlin'!B3</f>
        <v>Charles McLaughlin</v>
      </c>
      <c r="D36" s="161">
        <f>+'[4]Charles McLaughlin'!H2</f>
        <v>5.4571428571428573</v>
      </c>
      <c r="E36" s="164">
        <f>+'[4]Charles McLaughlin'!B31</f>
        <v>21</v>
      </c>
      <c r="F36" s="163">
        <f>+'[4]Charles McLaughlin'!E32</f>
        <v>3.285714285714286</v>
      </c>
      <c r="G36" s="163">
        <f>+'[4]Charles McLaughlin'!F32</f>
        <v>1.3928571428571428</v>
      </c>
      <c r="H36" s="163">
        <f>+'[4]Charles McLaughlin'!G32</f>
        <v>0.54285714285714282</v>
      </c>
      <c r="I36" s="163">
        <f>+'[4]Charles McLaughlin'!H32</f>
        <v>0.23571428571428571</v>
      </c>
    </row>
    <row r="37" spans="1:9" ht="13.5" x14ac:dyDescent="0.3">
      <c r="A37" s="11">
        <f>+A36+1</f>
        <v>13</v>
      </c>
      <c r="B37" s="2" t="str">
        <f>+'[4]Greenway 2'!B2</f>
        <v>Mt Pritchard-Southern Districts</v>
      </c>
      <c r="C37" s="2" t="str">
        <f>+'[4]Greenway 2'!B3</f>
        <v>Greenway 2</v>
      </c>
      <c r="D37" s="161">
        <f>+'[4]Greenway 2'!H2</f>
        <v>5.3071428571428569</v>
      </c>
      <c r="E37" s="162">
        <f>+'[4]Greenway 2'!B31</f>
        <v>21</v>
      </c>
      <c r="F37" s="163">
        <f>+'[4]Greenway 2'!E32</f>
        <v>3.342857142857143</v>
      </c>
      <c r="G37" s="163">
        <f>+'[4]Greenway 2'!F32</f>
        <v>1.1547619047619049</v>
      </c>
      <c r="H37" s="163">
        <f>+'[4]Greenway 2'!G32</f>
        <v>0.57619047619047614</v>
      </c>
      <c r="I37" s="163">
        <f>+'[4]Greenway 2'!H32</f>
        <v>0.23333333333333334</v>
      </c>
    </row>
    <row r="38" spans="1:9" ht="13.5" x14ac:dyDescent="0.3">
      <c r="A38" s="11">
        <f>+A37+1</f>
        <v>14</v>
      </c>
      <c r="B38" s="10" t="str">
        <f>+[4]Acron!B2</f>
        <v>Lindfield</v>
      </c>
      <c r="C38" s="10" t="str">
        <f>+[4]Acron!B3</f>
        <v>Acron</v>
      </c>
      <c r="D38" s="161">
        <f>+[4]Acron!H2</f>
        <v>4.4650000000000007</v>
      </c>
      <c r="E38" s="164">
        <f>+[4]Acron!B31</f>
        <v>20</v>
      </c>
      <c r="F38" s="163">
        <f>+[4]Acron!E32</f>
        <v>2.79</v>
      </c>
      <c r="G38" s="163">
        <f>+[4]Acron!F32</f>
        <v>1.1375</v>
      </c>
      <c r="H38" s="163">
        <f>+[4]Acron!G32</f>
        <v>0.35499999999999998</v>
      </c>
      <c r="I38" s="163">
        <f>+[4]Acron!H32</f>
        <v>0.1825</v>
      </c>
    </row>
    <row r="39" spans="1:9" ht="13.5" x14ac:dyDescent="0.3">
      <c r="A39" s="11"/>
      <c r="B39" s="2"/>
      <c r="C39" s="2"/>
      <c r="D39" s="1"/>
      <c r="E39" s="1"/>
      <c r="F39" s="1"/>
      <c r="G39" s="1"/>
      <c r="H39" s="1"/>
      <c r="I39" s="1"/>
    </row>
    <row r="40" spans="1:9" ht="13.5" x14ac:dyDescent="0.3">
      <c r="A40" s="11"/>
      <c r="B40" s="145" t="s">
        <v>105</v>
      </c>
      <c r="C40" s="209" t="s">
        <v>106</v>
      </c>
      <c r="D40" s="209"/>
      <c r="E40" s="146"/>
      <c r="F40" s="147"/>
      <c r="G40" s="147"/>
      <c r="H40" s="147"/>
      <c r="I40" s="142"/>
    </row>
    <row r="41" spans="1:9" ht="14.5" x14ac:dyDescent="0.25">
      <c r="A41" s="11"/>
      <c r="B41" s="148" t="s">
        <v>111</v>
      </c>
      <c r="C41" s="149" t="s">
        <v>107</v>
      </c>
      <c r="D41" s="149"/>
      <c r="E41" s="149"/>
      <c r="F41" s="149"/>
      <c r="G41" s="149"/>
      <c r="H41" s="149"/>
      <c r="I41" s="143"/>
    </row>
    <row r="42" spans="1:9" ht="14.5" x14ac:dyDescent="0.3">
      <c r="A42" s="11"/>
      <c r="B42" s="148" t="s">
        <v>112</v>
      </c>
      <c r="C42" s="146" t="s">
        <v>108</v>
      </c>
      <c r="D42" s="146"/>
      <c r="E42" s="146"/>
      <c r="F42" s="146"/>
      <c r="G42" s="146"/>
      <c r="H42" s="146"/>
      <c r="I42" s="144"/>
    </row>
    <row r="43" spans="1:9" ht="14.5" x14ac:dyDescent="0.3">
      <c r="A43" s="11"/>
      <c r="B43" s="148" t="s">
        <v>113</v>
      </c>
      <c r="C43" s="146" t="s">
        <v>109</v>
      </c>
      <c r="D43" s="146"/>
      <c r="E43" s="146"/>
      <c r="F43" s="146"/>
      <c r="G43" s="146"/>
      <c r="H43" s="146"/>
      <c r="I43" s="144"/>
    </row>
    <row r="44" spans="1:9" ht="14.5" x14ac:dyDescent="0.3">
      <c r="A44" s="11"/>
      <c r="B44" s="148" t="s">
        <v>114</v>
      </c>
      <c r="C44" s="146" t="s">
        <v>110</v>
      </c>
      <c r="D44" s="146"/>
      <c r="E44" s="146"/>
      <c r="F44" s="146"/>
      <c r="G44" s="146"/>
      <c r="H44" s="146"/>
      <c r="I44" s="144"/>
    </row>
  </sheetData>
  <mergeCells count="4">
    <mergeCell ref="B1:I1"/>
    <mergeCell ref="I3:I4"/>
    <mergeCell ref="B6:C6"/>
    <mergeCell ref="C40:D40"/>
  </mergeCells>
  <conditionalFormatting sqref="D9:D22">
    <cfRule type="top10" dxfId="1" priority="2" stopIfTrue="1" percent="1" rank="1"/>
  </conditionalFormatting>
  <conditionalFormatting sqref="D25:D38">
    <cfRule type="top10" dxfId="0" priority="1" stopIfTrue="1" percent="1" rank="1"/>
  </conditionalFormatting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</sheetPr>
  <dimension ref="A1:K45"/>
  <sheetViews>
    <sheetView workbookViewId="0">
      <selection activeCell="H16" sqref="H16"/>
    </sheetView>
  </sheetViews>
  <sheetFormatPr defaultColWidth="9.1796875" defaultRowHeight="13.5" x14ac:dyDescent="0.3"/>
  <cols>
    <col min="1" max="1" width="3.453125" style="11" bestFit="1" customWidth="1"/>
    <col min="2" max="2" width="29.453125" style="2" bestFit="1" customWidth="1"/>
    <col min="3" max="3" width="22.81640625" style="2" customWidth="1"/>
    <col min="4" max="4" width="9.26953125" style="1" bestFit="1" customWidth="1"/>
    <col min="5" max="5" width="9" style="1" bestFit="1" customWidth="1"/>
    <col min="6" max="6" width="15" style="1" bestFit="1" customWidth="1"/>
    <col min="7" max="7" width="12" style="1" bestFit="1" customWidth="1"/>
    <col min="8" max="8" width="10.26953125" style="1" bestFit="1" customWidth="1"/>
    <col min="9" max="9" width="10.1796875" style="1" bestFit="1" customWidth="1"/>
    <col min="10" max="16384" width="9.1796875" style="2"/>
  </cols>
  <sheetData>
    <row r="1" spans="1:9" ht="12.75" customHeight="1" x14ac:dyDescent="0.3">
      <c r="B1" s="210" t="s">
        <v>140</v>
      </c>
      <c r="C1" s="210"/>
      <c r="D1" s="210"/>
      <c r="E1" s="210"/>
      <c r="F1" s="210"/>
      <c r="G1" s="210"/>
      <c r="H1" s="210"/>
      <c r="I1" s="210"/>
    </row>
    <row r="2" spans="1:9" ht="12.75" customHeight="1" x14ac:dyDescent="0.3">
      <c r="B2" s="115"/>
      <c r="C2" s="115"/>
      <c r="D2" s="119"/>
      <c r="E2" s="119"/>
      <c r="F2" s="119"/>
      <c r="G2" s="119"/>
      <c r="H2" s="119"/>
      <c r="I2" s="119"/>
    </row>
    <row r="3" spans="1:9" s="3" customFormat="1" ht="12.75" customHeight="1" x14ac:dyDescent="0.3">
      <c r="A3" s="165"/>
      <c r="B3" s="120"/>
      <c r="C3" s="120"/>
      <c r="D3" s="121" t="s">
        <v>97</v>
      </c>
      <c r="E3" s="121" t="s">
        <v>10</v>
      </c>
      <c r="F3" s="140" t="s">
        <v>13</v>
      </c>
      <c r="G3" s="140" t="s">
        <v>13</v>
      </c>
      <c r="H3" s="140"/>
      <c r="I3" s="207" t="s">
        <v>98</v>
      </c>
    </row>
    <row r="4" spans="1:9" s="3" customFormat="1" ht="12.75" customHeight="1" x14ac:dyDescent="0.3">
      <c r="A4" s="165"/>
      <c r="B4" s="124" t="s">
        <v>0</v>
      </c>
      <c r="C4" s="124" t="s">
        <v>1</v>
      </c>
      <c r="D4" s="124"/>
      <c r="E4" s="125" t="s">
        <v>11</v>
      </c>
      <c r="F4" s="141" t="s">
        <v>99</v>
      </c>
      <c r="G4" s="141" t="s">
        <v>100</v>
      </c>
      <c r="H4" s="141" t="s">
        <v>101</v>
      </c>
      <c r="I4" s="208"/>
    </row>
    <row r="5" spans="1:9" ht="12.75" customHeight="1" x14ac:dyDescent="0.3">
      <c r="B5" s="129"/>
      <c r="C5" s="129"/>
      <c r="D5" s="130"/>
      <c r="E5" s="131" t="s">
        <v>9</v>
      </c>
      <c r="F5" s="132"/>
      <c r="G5" s="132"/>
      <c r="H5" s="130"/>
      <c r="I5" s="133"/>
    </row>
    <row r="6" spans="1:9" ht="12.75" customHeight="1" x14ac:dyDescent="0.3">
      <c r="B6" s="205" t="s">
        <v>88</v>
      </c>
      <c r="C6" s="206"/>
      <c r="D6" s="134">
        <f>SUM(F6:I6)</f>
        <v>10</v>
      </c>
      <c r="E6" s="135"/>
      <c r="F6" s="136">
        <v>6</v>
      </c>
      <c r="G6" s="136">
        <v>2.5</v>
      </c>
      <c r="H6" s="134">
        <v>1</v>
      </c>
      <c r="I6" s="137">
        <v>0.5</v>
      </c>
    </row>
    <row r="7" spans="1:9" ht="12.75" customHeight="1" x14ac:dyDescent="0.3">
      <c r="B7" s="15"/>
      <c r="C7" s="15"/>
      <c r="D7" s="16"/>
      <c r="E7" s="17"/>
      <c r="F7" s="16"/>
      <c r="G7" s="16"/>
      <c r="H7" s="16"/>
      <c r="I7" s="16"/>
    </row>
    <row r="8" spans="1:9" ht="12.75" customHeight="1" x14ac:dyDescent="0.3">
      <c r="B8" s="115" t="s">
        <v>89</v>
      </c>
      <c r="C8" s="115"/>
      <c r="D8" s="119" t="s">
        <v>97</v>
      </c>
    </row>
    <row r="9" spans="1:9" ht="12.75" customHeight="1" x14ac:dyDescent="0.3">
      <c r="A9" s="11">
        <v>1</v>
      </c>
      <c r="B9" s="2" t="str">
        <f>+'[5]George Parry'!B2</f>
        <v>Auburn</v>
      </c>
      <c r="C9" s="2" t="str">
        <f>+'[5]George Parry'!B3</f>
        <v>George Parry</v>
      </c>
      <c r="D9" s="161">
        <f>+'[5]George Parry'!H2</f>
        <v>8.0444444444444443</v>
      </c>
      <c r="E9" s="162">
        <f>+'[5]George Parry'!B38</f>
        <v>27</v>
      </c>
      <c r="F9" s="163">
        <f>+'[5]George Parry'!E39</f>
        <v>4.6888888888888882</v>
      </c>
      <c r="G9" s="163">
        <f>+'[5]George Parry'!F39</f>
        <v>2.0092592592592591</v>
      </c>
      <c r="H9" s="163">
        <f>+'[5]George Parry'!G39</f>
        <v>0.87407407407407411</v>
      </c>
      <c r="I9" s="163">
        <f>+'[5]George Parry'!H39</f>
        <v>0.47222222222222221</v>
      </c>
    </row>
    <row r="10" spans="1:9" ht="12.75" customHeight="1" x14ac:dyDescent="0.3">
      <c r="A10" s="11">
        <v>2</v>
      </c>
      <c r="B10" s="2" t="str">
        <f>+[5]Rothwell!B2</f>
        <v>Burwood Briars</v>
      </c>
      <c r="C10" s="2" t="str">
        <f>+[5]Rothwell!B3</f>
        <v>Rothwell</v>
      </c>
      <c r="D10" s="161">
        <f>+[5]Rothwell!H2</f>
        <v>7.9910714285714297</v>
      </c>
      <c r="E10" s="162">
        <f>+[5]Rothwell!B40</f>
        <v>28</v>
      </c>
      <c r="F10" s="163">
        <f>+[5]Rothwell!E41</f>
        <v>4.628571428571429</v>
      </c>
      <c r="G10" s="163">
        <f>+[5]Rothwell!F41</f>
        <v>2.0178571428571428</v>
      </c>
      <c r="H10" s="163">
        <f>+[5]Rothwell!G41</f>
        <v>0.88214285714285712</v>
      </c>
      <c r="I10" s="163">
        <f>+[5]Rothwell!H41</f>
        <v>0.46250000000000002</v>
      </c>
    </row>
    <row r="11" spans="1:9" ht="12.75" customHeight="1" x14ac:dyDescent="0.3">
      <c r="A11" s="11">
        <v>3</v>
      </c>
      <c r="B11" s="2" t="str">
        <f>+[5]Bexley!B2</f>
        <v>Georges River</v>
      </c>
      <c r="C11" s="2" t="str">
        <f>+[5]Bexley!B3</f>
        <v>Bexley</v>
      </c>
      <c r="D11" s="161">
        <f>+[5]Bexley!H2</f>
        <v>7.8796296296296289</v>
      </c>
      <c r="E11" s="162">
        <f>+[5]Bexley!B38</f>
        <v>27</v>
      </c>
      <c r="F11" s="163">
        <f>+[5]Bexley!E39</f>
        <v>4.5111111111111111</v>
      </c>
      <c r="G11" s="163">
        <v>2</v>
      </c>
      <c r="H11" s="163">
        <v>0.85</v>
      </c>
      <c r="I11" s="163">
        <v>0.5</v>
      </c>
    </row>
    <row r="12" spans="1:9" ht="12.75" customHeight="1" x14ac:dyDescent="0.3">
      <c r="A12" s="11">
        <f>+A11+1</f>
        <v>4</v>
      </c>
      <c r="B12" s="2" t="str">
        <f>+[5]Kanebridge!B2</f>
        <v>North West Sydney</v>
      </c>
      <c r="C12" s="2" t="str">
        <f>+[5]Kanebridge!B3</f>
        <v>Kanebridge</v>
      </c>
      <c r="D12" s="161">
        <f>+[5]Kanebridge!H2</f>
        <v>6.5592592592592585</v>
      </c>
      <c r="E12" s="162">
        <f>+[5]Kanebridge!B38</f>
        <v>27</v>
      </c>
      <c r="F12" s="163">
        <f>+[5]Kanebridge!E39</f>
        <v>3.7777777777777777</v>
      </c>
      <c r="G12" s="163">
        <f>+[5]Kanebridge!F39</f>
        <v>1.7037037037037037</v>
      </c>
      <c r="H12" s="163">
        <f>+[5]Kanebridge!G39</f>
        <v>0.77407407407407403</v>
      </c>
      <c r="I12" s="163">
        <f>+[5]Kanebridge!H39</f>
        <v>0.3037037037037037</v>
      </c>
    </row>
    <row r="13" spans="1:9" ht="12.75" customHeight="1" x14ac:dyDescent="0.3">
      <c r="A13" s="11">
        <v>5</v>
      </c>
      <c r="B13" s="2" t="str">
        <f>+[5]Weldon!B2</f>
        <v>Warringah</v>
      </c>
      <c r="C13" s="2" t="str">
        <f>+[5]Weldon!B3</f>
        <v>Weldon</v>
      </c>
      <c r="D13" s="161">
        <f>+[5]Weldon!H2</f>
        <v>6.4777777777777779</v>
      </c>
      <c r="E13" s="162">
        <f>+[5]Weldon!B39</f>
        <v>27</v>
      </c>
      <c r="F13" s="163">
        <f>+[5]Weldon!E40</f>
        <v>3.8</v>
      </c>
      <c r="G13" s="163">
        <f>+[5]Weldon!F40</f>
        <v>1.7314814814814814</v>
      </c>
      <c r="H13" s="163">
        <f>+[5]Weldon!G40</f>
        <v>0.61481481481481481</v>
      </c>
      <c r="I13" s="163">
        <f>+[5]Weldon!H40</f>
        <v>0.33148148148148149</v>
      </c>
    </row>
    <row r="14" spans="1:9" ht="12.75" customHeight="1" x14ac:dyDescent="0.3">
      <c r="A14" s="11">
        <v>6</v>
      </c>
      <c r="B14" s="2" t="str">
        <f>+'[5]North Epping'!B2</f>
        <v>Epping</v>
      </c>
      <c r="C14" s="2" t="str">
        <f>+'[5]North Epping'!B3</f>
        <v>North Epping Oval</v>
      </c>
      <c r="D14" s="161">
        <f>+'[5]North Epping'!H2</f>
        <v>6.4</v>
      </c>
      <c r="E14" s="164">
        <f>+'[5]North Epping'!B40</f>
        <v>25</v>
      </c>
      <c r="F14" s="163">
        <f>+'[5]North Epping'!E41</f>
        <v>3.6479999999999997</v>
      </c>
      <c r="G14" s="163">
        <f>+'[5]North Epping'!F41</f>
        <v>1.81</v>
      </c>
      <c r="H14" s="163">
        <f>+'[5]North Epping'!G41</f>
        <v>0.66400000000000003</v>
      </c>
      <c r="I14" s="163">
        <f>+'[5]North Epping'!H41</f>
        <v>0.27800000000000002</v>
      </c>
    </row>
    <row r="15" spans="1:9" ht="12.75" customHeight="1" x14ac:dyDescent="0.3">
      <c r="A15" s="11">
        <v>7</v>
      </c>
      <c r="B15" s="2" t="str">
        <f>+[5]Airey!B2</f>
        <v>Strathfield</v>
      </c>
      <c r="C15" s="2" t="str">
        <f>+[5]Airey!B3</f>
        <v>Airey</v>
      </c>
      <c r="D15" s="161">
        <f>+[5]Airey!H2</f>
        <v>6.3615384615384611</v>
      </c>
      <c r="E15" s="162">
        <f>+[5]Airey!B39</f>
        <v>26</v>
      </c>
      <c r="F15" s="163">
        <f>+[5]Airey!E40</f>
        <v>3.7615384615384615</v>
      </c>
      <c r="G15" s="163">
        <f>+[5]Airey!F40</f>
        <v>1.6346153846153846</v>
      </c>
      <c r="H15" s="163">
        <f>+[5]Airey!G40</f>
        <v>0.63461538461538458</v>
      </c>
      <c r="I15" s="163">
        <f>+[5]Airey!H40</f>
        <v>0.33076923076923076</v>
      </c>
    </row>
    <row r="16" spans="1:9" ht="12.75" customHeight="1" x14ac:dyDescent="0.3">
      <c r="A16" s="11">
        <v>8</v>
      </c>
      <c r="B16" s="2" t="str">
        <f>+'[5]Pennant Hills'!B2</f>
        <v>Pennant Hills</v>
      </c>
      <c r="C16" s="2" t="str">
        <f>+'[5]Pennant Hills'!B3</f>
        <v>Pennant Hills Oval</v>
      </c>
      <c r="D16" s="161">
        <f>+'[5]Pennant Hills'!H2</f>
        <v>6.2958333333333334</v>
      </c>
      <c r="E16" s="162">
        <f>+'[5]Pennant Hills'!B35</f>
        <v>24</v>
      </c>
      <c r="F16" s="163">
        <f>+'[5]Pennant Hills'!E36</f>
        <v>3.7250000000000001</v>
      </c>
      <c r="G16" s="163">
        <f>+'[5]Pennant Hills'!F36</f>
        <v>1.7083333333333335</v>
      </c>
      <c r="H16" s="163">
        <f>+'[5]Pennant Hills'!G36</f>
        <v>0.6333333333333333</v>
      </c>
      <c r="I16" s="163">
        <f>+'[5]Pennant Hills'!H36</f>
        <v>0.22916666666666666</v>
      </c>
    </row>
    <row r="17" spans="1:9" ht="12.75" customHeight="1" x14ac:dyDescent="0.3">
      <c r="A17" s="11">
        <v>9</v>
      </c>
      <c r="B17" s="2" t="str">
        <f>+'[5]Roseville Chase'!B2</f>
        <v>Roseville</v>
      </c>
      <c r="C17" s="2" t="str">
        <f>+'[5]Roseville Chase'!B3</f>
        <v>Roseville Chase</v>
      </c>
      <c r="D17" s="161">
        <f>+'[5]Roseville Chase'!H2</f>
        <v>6.135416666666667</v>
      </c>
      <c r="E17" s="162">
        <f>+'[5]Roseville Chase'!B34</f>
        <v>24</v>
      </c>
      <c r="F17" s="163">
        <f>+'[5]Roseville Chase'!E35</f>
        <v>3.7</v>
      </c>
      <c r="G17" s="163">
        <f>+'[5]Roseville Chase'!F35</f>
        <v>1.53125</v>
      </c>
      <c r="H17" s="163">
        <f>+'[5]Roseville Chase'!G35</f>
        <v>0.52500000000000002</v>
      </c>
      <c r="I17" s="163">
        <f>+'[5]Roseville Chase'!H35</f>
        <v>0.37916666666666665</v>
      </c>
    </row>
    <row r="18" spans="1:9" ht="12.75" customHeight="1" x14ac:dyDescent="0.3">
      <c r="A18" s="11">
        <v>10</v>
      </c>
      <c r="B18" s="2" t="str">
        <f>+[5]Northern!B2</f>
        <v>Macquarie University</v>
      </c>
      <c r="C18" s="2" t="str">
        <f>+[5]Northern!B3</f>
        <v>Northern Oval</v>
      </c>
      <c r="D18" s="161">
        <f>+[5]Northern!H2</f>
        <v>6.1229166666666668</v>
      </c>
      <c r="E18" s="162">
        <f>+[5]Northern!B35</f>
        <v>24</v>
      </c>
      <c r="F18" s="163">
        <f>+[5]Northern!E36</f>
        <v>3.7250000000000001</v>
      </c>
      <c r="G18" s="163">
        <f>+[5]Northern!F36</f>
        <v>1.625</v>
      </c>
      <c r="H18" s="163">
        <f>+[5]Northern!G36</f>
        <v>0.46666666666666667</v>
      </c>
      <c r="I18" s="163">
        <f>+[5]Northern!H36</f>
        <v>0.30625000000000002</v>
      </c>
    </row>
    <row r="19" spans="1:9" ht="12.75" customHeight="1" x14ac:dyDescent="0.3">
      <c r="A19" s="11">
        <v>11</v>
      </c>
      <c r="B19" s="2" t="str">
        <f>+[5]Tantallon!B2</f>
        <v>Lane Cove</v>
      </c>
      <c r="C19" s="2" t="str">
        <f>+[5]Tantallon!B3</f>
        <v>Tantallon</v>
      </c>
      <c r="D19" s="161">
        <f>+[5]Tantallon!H2</f>
        <v>6.1020833333333329</v>
      </c>
      <c r="E19" s="162">
        <f>+[5]Tantallon!B36</f>
        <v>24</v>
      </c>
      <c r="F19" s="163">
        <f>+[5]Tantallon!E37</f>
        <v>3.5750000000000002</v>
      </c>
      <c r="G19" s="163">
        <f>+[5]Tantallon!F37</f>
        <v>1.4895833333333333</v>
      </c>
      <c r="H19" s="163">
        <f>+[5]Tantallon!G37</f>
        <v>0.66249999999999998</v>
      </c>
      <c r="I19" s="163">
        <f>+[5]Tantallon!H37</f>
        <v>0.375</v>
      </c>
    </row>
    <row r="20" spans="1:9" ht="12.75" customHeight="1" x14ac:dyDescent="0.3">
      <c r="A20" s="11">
        <v>12</v>
      </c>
      <c r="B20" s="2" t="str">
        <f>+'[5]Alan Davidson'!B2</f>
        <v>Balmain South sydney</v>
      </c>
      <c r="C20" s="2" t="str">
        <f>+'[5]Alan Davidson'!B3</f>
        <v>Alan Davidson</v>
      </c>
      <c r="D20" s="161">
        <f>+'[5]Alan Davidson'!H2</f>
        <v>6.0444444444444434</v>
      </c>
      <c r="E20" s="162">
        <f>+'[5]Alan Davidson'!B36</f>
        <v>18</v>
      </c>
      <c r="F20" s="163">
        <f>+'[5]Alan Davidson'!E37</f>
        <v>3.7666666666666666</v>
      </c>
      <c r="G20" s="163">
        <f>+'[5]Alan Davidson'!F37</f>
        <v>1.4305555555555554</v>
      </c>
      <c r="H20" s="163">
        <f>+'[5]Alan Davidson'!G37</f>
        <v>0.6166666666666667</v>
      </c>
      <c r="I20" s="163">
        <f>+'[5]Alan Davidson'!H37</f>
        <v>0.23055555555555557</v>
      </c>
    </row>
    <row r="21" spans="1:9" ht="12.75" customHeight="1" x14ac:dyDescent="0.3">
      <c r="A21" s="11">
        <f>+A20+1</f>
        <v>13</v>
      </c>
      <c r="B21" s="2" t="str">
        <f>+[5]Lindfield!B2</f>
        <v>Lindfield</v>
      </c>
      <c r="C21" s="2" t="str">
        <f>+[5]Lindfield!B3</f>
        <v>Lindfield Oval</v>
      </c>
      <c r="D21" s="161">
        <f>+[5]Lindfield!H2</f>
        <v>4.8458333333333332</v>
      </c>
      <c r="E21" s="162">
        <f>+[5]Lindfield!B34</f>
        <v>24</v>
      </c>
      <c r="F21" s="163">
        <f>+[5]Lindfield!E35</f>
        <v>2.7750000000000004</v>
      </c>
      <c r="G21" s="163">
        <f>+[5]Lindfield!F35</f>
        <v>1.2291666666666665</v>
      </c>
      <c r="H21" s="163">
        <f>+[5]Lindfield!G35</f>
        <v>0.51666666666666672</v>
      </c>
      <c r="I21" s="163">
        <f>+[5]Lindfield!H35</f>
        <v>0.32500000000000001</v>
      </c>
    </row>
    <row r="22" spans="1:9" ht="12.75" customHeight="1" x14ac:dyDescent="0.3">
      <c r="A22" s="11">
        <v>14</v>
      </c>
      <c r="B22" s="2" t="str">
        <f>+'[5]Greenway 1'!B2</f>
        <v>Mt Pritchard-Southern Districts</v>
      </c>
      <c r="C22" s="2" t="str">
        <f>+'[5]Greenway 1'!B3</f>
        <v>Greenway 1</v>
      </c>
      <c r="D22" s="161">
        <f>+'[5]Greenway 1'!H2</f>
        <v>4.6980000000000004</v>
      </c>
      <c r="E22" s="164">
        <f>+'[5]Greenway 1'!B39</f>
        <v>25</v>
      </c>
      <c r="F22" s="163">
        <f>+'[5]Greenway 1'!E40</f>
        <v>2.8559999999999999</v>
      </c>
      <c r="G22" s="163">
        <f>+'[5]Greenway 1'!F40</f>
        <v>0.95</v>
      </c>
      <c r="H22" s="163">
        <f>+'[5]Greenway 1'!G40</f>
        <v>0.67600000000000005</v>
      </c>
      <c r="I22" s="163">
        <f>+'[5]Greenway 1'!H40</f>
        <v>0.216</v>
      </c>
    </row>
    <row r="23" spans="1:9" ht="12.75" customHeight="1" x14ac:dyDescent="0.3">
      <c r="D23" s="4"/>
      <c r="E23" s="162"/>
      <c r="F23" s="163"/>
      <c r="G23" s="163"/>
      <c r="H23" s="163"/>
      <c r="I23" s="163"/>
    </row>
    <row r="24" spans="1:9" ht="12.75" customHeight="1" x14ac:dyDescent="0.3">
      <c r="B24" s="115" t="s">
        <v>77</v>
      </c>
      <c r="C24" s="138"/>
      <c r="D24" s="139" t="s">
        <v>97</v>
      </c>
      <c r="E24" s="162"/>
      <c r="F24" s="163"/>
      <c r="G24" s="163"/>
      <c r="H24" s="163"/>
      <c r="I24" s="163"/>
    </row>
    <row r="25" spans="1:9" ht="12.75" customHeight="1" x14ac:dyDescent="0.3">
      <c r="A25" s="11">
        <v>1</v>
      </c>
      <c r="B25" s="2" t="str">
        <f>+'[5]Ron Routley'!B2</f>
        <v>Burwood Briars</v>
      </c>
      <c r="C25" s="2" t="str">
        <f>+'[5]Ron Routley'!B3</f>
        <v>Ron Routley</v>
      </c>
      <c r="D25" s="161">
        <f>+'[5]Ron Routley'!H2</f>
        <v>7.8666666666666671</v>
      </c>
      <c r="E25" s="162">
        <f>+'[5]Ron Routley'!B35</f>
        <v>24</v>
      </c>
      <c r="F25" s="163">
        <f>+'[5]Ron Routley'!E36</f>
        <v>4.6000000000000005</v>
      </c>
      <c r="G25" s="163">
        <f>+'[5]Ron Routley'!F36</f>
        <v>2</v>
      </c>
      <c r="H25" s="163">
        <f>+'[5]Ron Routley'!G36</f>
        <v>0.84166666666666667</v>
      </c>
      <c r="I25" s="163">
        <f>+'[5]Ron Routley'!H36</f>
        <v>0.42499999999999999</v>
      </c>
    </row>
    <row r="26" spans="1:9" ht="12.75" customHeight="1" x14ac:dyDescent="0.3">
      <c r="A26" s="11">
        <f>+A25+1</f>
        <v>2</v>
      </c>
      <c r="B26" s="2" t="str">
        <f>+'[5]Lance Hutchinson'!B2</f>
        <v>Georges River</v>
      </c>
      <c r="C26" s="2" t="str">
        <f>+'[5]Lance Hutchinson'!B3</f>
        <v>Lance Hutchinson</v>
      </c>
      <c r="D26" s="161">
        <f>+'[5]Lance Hutchinson'!H2</f>
        <v>6.8152173913043468</v>
      </c>
      <c r="E26" s="162">
        <f>+'[5]Lance Hutchinson'!B37</f>
        <v>23</v>
      </c>
      <c r="F26" s="163">
        <f>+'[5]Lance Hutchinson'!E38</f>
        <v>4.017391304347826</v>
      </c>
      <c r="G26" s="163">
        <f>+'[5]Lance Hutchinson'!F38</f>
        <v>1.7391304347826086</v>
      </c>
      <c r="H26" s="163">
        <f>+'[5]Lance Hutchinson'!G38</f>
        <v>0.72608695652173916</v>
      </c>
      <c r="I26" s="163">
        <f>+'[5]Lance Hutchinson'!H38</f>
        <v>0.33260869565217394</v>
      </c>
    </row>
    <row r="27" spans="1:9" ht="12.75" customHeight="1" x14ac:dyDescent="0.3">
      <c r="A27" s="11">
        <v>3</v>
      </c>
      <c r="B27" s="2" t="str">
        <f>+[5]Jubilee!B2</f>
        <v>Balmain South Sydney</v>
      </c>
      <c r="C27" s="2" t="str">
        <f>+[5]Jubilee!B3</f>
        <v>Jubilee</v>
      </c>
      <c r="D27" s="161">
        <f>+[5]Jubilee!H2</f>
        <v>6.8095238095238102</v>
      </c>
      <c r="E27" s="162">
        <f>+[5]Jubilee!B31</f>
        <v>21</v>
      </c>
      <c r="F27" s="163">
        <f>+[5]Jubilee!E32</f>
        <v>3.9142857142857146</v>
      </c>
      <c r="G27" s="163">
        <f>+[5]Jubilee!F32</f>
        <v>1.9047619047619047</v>
      </c>
      <c r="H27" s="163">
        <f>+[5]Jubilee!G32</f>
        <v>0.71904761904761905</v>
      </c>
      <c r="I27" s="163">
        <f>+[5]Jubilee!H32</f>
        <v>0.27142857142857141</v>
      </c>
    </row>
    <row r="28" spans="1:9" ht="12.75" customHeight="1" x14ac:dyDescent="0.3">
      <c r="A28" s="11">
        <f t="shared" ref="A28:A38" si="0">+A27+1</f>
        <v>4</v>
      </c>
      <c r="B28" s="2" t="s">
        <v>25</v>
      </c>
      <c r="C28" s="2" t="str">
        <f>+'[5]Kingsford Smith Oval'!B3</f>
        <v>Kingsford Smith Oval</v>
      </c>
      <c r="D28" s="161">
        <f>+'[5]Kingsford Smith Oval'!H2</f>
        <v>6.6190476190476195</v>
      </c>
      <c r="E28" s="164">
        <f>+'[5]Kingsford Smith Oval'!B36</f>
        <v>21</v>
      </c>
      <c r="F28" s="163">
        <f>+'[5]Kingsford Smith Oval'!E37</f>
        <v>3.8857142857142861</v>
      </c>
      <c r="G28" s="163">
        <f>+'[5]Kingsford Smith Oval'!F37</f>
        <v>1.7261904761904763</v>
      </c>
      <c r="H28" s="163">
        <f>+'[5]Kingsford Smith Oval'!G37</f>
        <v>0.65238095238095239</v>
      </c>
      <c r="I28" s="163">
        <f>+'[5]Kingsford Smith Oval'!H37</f>
        <v>0.35476190476190478</v>
      </c>
    </row>
    <row r="29" spans="1:9" ht="12.75" customHeight="1" x14ac:dyDescent="0.3">
      <c r="A29" s="11">
        <f t="shared" si="0"/>
        <v>5</v>
      </c>
      <c r="B29" s="2" t="str">
        <f>+'[5]Frank Gray'!B2</f>
        <v>Warringah</v>
      </c>
      <c r="C29" s="2" t="str">
        <f>+'[5]Frank Gray'!B3</f>
        <v>Frank Gray</v>
      </c>
      <c r="D29" s="161">
        <f>+'[5]Frank Gray'!H2</f>
        <v>6.497727272727273</v>
      </c>
      <c r="E29" s="162">
        <f>+'[5]Frank Gray'!B33</f>
        <v>22</v>
      </c>
      <c r="F29" s="163">
        <f>+'[5]Frank Gray'!E34</f>
        <v>3.9818181818181824</v>
      </c>
      <c r="G29" s="163">
        <f>+'[5]Frank Gray'!F34</f>
        <v>1.6590909090909092</v>
      </c>
      <c r="H29" s="163">
        <f>+'[5]Frank Gray'!G34</f>
        <v>0.63181818181818183</v>
      </c>
      <c r="I29" s="163">
        <f>+'[5]Frank Gray'!H34</f>
        <v>0.22500000000000001</v>
      </c>
    </row>
    <row r="30" spans="1:9" ht="12.75" customHeight="1" x14ac:dyDescent="0.3">
      <c r="A30" s="11">
        <f t="shared" si="0"/>
        <v>6</v>
      </c>
      <c r="B30" s="2" t="str">
        <f>+'[5]Dave Tribolet'!B2</f>
        <v>Auburn</v>
      </c>
      <c r="C30" s="2" t="str">
        <f>+'[5]Dave Tribolet'!B3</f>
        <v>Dave Tribolet</v>
      </c>
      <c r="D30" s="161">
        <f>+'[5]Dave Tribolet'!H2</f>
        <v>6.4624999999999995</v>
      </c>
      <c r="E30" s="162">
        <f>+'[5]Dave Tribolet'!B36</f>
        <v>24</v>
      </c>
      <c r="F30" s="163">
        <f>+'[5]Dave Tribolet'!E37</f>
        <v>3.7749999999999999</v>
      </c>
      <c r="G30" s="163">
        <f>+'[5]Dave Tribolet'!F37</f>
        <v>1.5625</v>
      </c>
      <c r="H30" s="163">
        <f>+'[5]Dave Tribolet'!G37</f>
        <v>0.6958333333333333</v>
      </c>
      <c r="I30" s="163">
        <f>+'[5]Dave Tribolet'!H37</f>
        <v>0.42916666666666664</v>
      </c>
    </row>
    <row r="31" spans="1:9" ht="12.75" customHeight="1" x14ac:dyDescent="0.3">
      <c r="A31" s="11">
        <f t="shared" si="0"/>
        <v>7</v>
      </c>
      <c r="B31" s="2" t="str">
        <f>+'[5]Greenway 2'!B2</f>
        <v>Mt Pritchard-Southern Districts</v>
      </c>
      <c r="C31" s="2" t="str">
        <f>+'[5]Greenway 2'!B3</f>
        <v>Greenway 2</v>
      </c>
      <c r="D31" s="161">
        <f>+'[5]Greenway 2'!H2</f>
        <v>6.3904761904761909</v>
      </c>
      <c r="E31" s="162">
        <f>+'[5]Greenway 2'!B31</f>
        <v>21</v>
      </c>
      <c r="F31" s="163">
        <f>+'[5]Greenway 2'!E32</f>
        <v>3.9142857142857146</v>
      </c>
      <c r="G31" s="163">
        <f>+'[5]Greenway 2'!F32</f>
        <v>1.5357142857142858</v>
      </c>
      <c r="H31" s="163">
        <f>+'[5]Greenway 2'!G32</f>
        <v>0.69047619047619047</v>
      </c>
      <c r="I31" s="163">
        <f>+'[5]Greenway 2'!H32</f>
        <v>0.25</v>
      </c>
    </row>
    <row r="32" spans="1:9" ht="12.75" customHeight="1" x14ac:dyDescent="0.3">
      <c r="A32" s="11">
        <f t="shared" si="0"/>
        <v>8</v>
      </c>
      <c r="B32" s="2" t="str">
        <f>+'[5]Ern Holmes'!B2</f>
        <v>Pennant Hills</v>
      </c>
      <c r="C32" s="2" t="str">
        <f>+'[5]Ern Holmes'!B3</f>
        <v>Ern Holmes</v>
      </c>
      <c r="D32" s="161">
        <f>+'[5]Ern Holmes'!H2</f>
        <v>6.3071428571428569</v>
      </c>
      <c r="E32" s="164">
        <f>+'[5]Ern Holmes'!B31</f>
        <v>21</v>
      </c>
      <c r="F32" s="163">
        <f>+'[5]Ern Holmes'!E32</f>
        <v>3.8857142857142861</v>
      </c>
      <c r="G32" s="163">
        <f>+'[5]Ern Holmes'!F32</f>
        <v>1.5833333333333333</v>
      </c>
      <c r="H32" s="163">
        <f>+'[5]Ern Holmes'!G32</f>
        <v>0.580952380952381</v>
      </c>
      <c r="I32" s="163">
        <f>+'[5]Ern Holmes'!H32</f>
        <v>0.25714285714285712</v>
      </c>
    </row>
    <row r="33" spans="1:11" ht="12.75" customHeight="1" x14ac:dyDescent="0.3">
      <c r="A33" s="11">
        <f t="shared" si="0"/>
        <v>9</v>
      </c>
      <c r="B33" s="2" t="str">
        <f>+'[5]Ross Gwilliam'!B2</f>
        <v>Macquarie University</v>
      </c>
      <c r="C33" s="2" t="str">
        <f>+'[5]Ross Gwilliam'!B3</f>
        <v>Ross Gwilliam</v>
      </c>
      <c r="D33" s="161">
        <f>+'[5]Ross Gwilliam'!H2</f>
        <v>6.0666666666666664</v>
      </c>
      <c r="E33" s="164">
        <f>+'[5]Ross Gwilliam'!B31</f>
        <v>21</v>
      </c>
      <c r="F33" s="163">
        <f>+'[5]Ross Gwilliam'!E32</f>
        <v>3.5428571428571427</v>
      </c>
      <c r="G33" s="163">
        <f>+'[5]Ross Gwilliam'!F32</f>
        <v>1.5714285714285714</v>
      </c>
      <c r="H33" s="163">
        <f>+'[5]Ross Gwilliam'!G32</f>
        <v>0.66190476190476188</v>
      </c>
      <c r="I33" s="163">
        <f>+'[5]Ross Gwilliam'!H32</f>
        <v>0.2904761904761905</v>
      </c>
    </row>
    <row r="34" spans="1:11" ht="12.75" customHeight="1" x14ac:dyDescent="0.3">
      <c r="A34" s="11">
        <f t="shared" si="0"/>
        <v>10</v>
      </c>
      <c r="B34" s="2" t="str">
        <f>+[5]Epping!B2</f>
        <v>Epping</v>
      </c>
      <c r="C34" s="2" t="str">
        <f>+[5]Epping!B3</f>
        <v>Epping Oval</v>
      </c>
      <c r="D34" s="161">
        <f>+[5]Epping!H2</f>
        <v>5.9119047619047613</v>
      </c>
      <c r="E34" s="162">
        <f>+[5]Epping!B32</f>
        <v>21</v>
      </c>
      <c r="F34" s="163">
        <f>+[5]Epping!E33</f>
        <v>3.5999999999999996</v>
      </c>
      <c r="G34" s="163">
        <f>+[5]Epping!F33</f>
        <v>1.5476190476190477</v>
      </c>
      <c r="H34" s="163">
        <f>+[5]Epping!G33</f>
        <v>0.55238095238095242</v>
      </c>
      <c r="I34" s="163">
        <f>+[5]Epping!H33</f>
        <v>0.2119047619047619</v>
      </c>
    </row>
    <row r="35" spans="1:11" ht="12.75" customHeight="1" x14ac:dyDescent="0.3">
      <c r="A35" s="11">
        <f t="shared" si="0"/>
        <v>11</v>
      </c>
      <c r="B35" s="2" t="str">
        <f>+'[5]Roseville Park'!B2</f>
        <v>Roseville</v>
      </c>
      <c r="C35" s="2" t="str">
        <f>+'[5]Roseville Park'!B3</f>
        <v>Roseville Park</v>
      </c>
      <c r="D35" s="161">
        <f>+'[5]Roseville Park'!H2</f>
        <v>5.7315789473684218</v>
      </c>
      <c r="E35" s="164">
        <f>+'[5]Roseville Park'!B31</f>
        <v>19</v>
      </c>
      <c r="F35" s="163">
        <f>+'[5]Roseville Park'!E32</f>
        <v>3.5052631578947371</v>
      </c>
      <c r="G35" s="163">
        <f>+'[5]Roseville Park'!F32</f>
        <v>1.4868421052631577</v>
      </c>
      <c r="H35" s="163">
        <f>+'[5]Roseville Park'!G32</f>
        <v>0.47368421052631576</v>
      </c>
      <c r="I35" s="163">
        <f>+'[5]Roseville Park'!H32</f>
        <v>0.26578947368421052</v>
      </c>
    </row>
    <row r="36" spans="1:11" ht="12.75" customHeight="1" x14ac:dyDescent="0.3">
      <c r="A36" s="11">
        <f t="shared" si="0"/>
        <v>12</v>
      </c>
      <c r="B36" s="2" t="str">
        <f>+'[5]Charles McLaughlin'!B2</f>
        <v>North West Sydney</v>
      </c>
      <c r="C36" s="2" t="str">
        <f>+'[5]Charles McLaughlin'!B3</f>
        <v>Charles McLaughlin</v>
      </c>
      <c r="D36" s="161">
        <f>+'[5]Charles McLaughlin'!H2</f>
        <v>5.6285714285714281</v>
      </c>
      <c r="E36" s="164">
        <f>+'[5]Charles McLaughlin'!B31</f>
        <v>21</v>
      </c>
      <c r="F36" s="163">
        <f>+'[5]Charles McLaughlin'!E32</f>
        <v>3.3142857142857145</v>
      </c>
      <c r="G36" s="163">
        <f>+'[5]Charles McLaughlin'!F32</f>
        <v>1.4642857142857144</v>
      </c>
      <c r="H36" s="163">
        <f>+'[5]Charles McLaughlin'!G32</f>
        <v>0.61428571428571432</v>
      </c>
      <c r="I36" s="163">
        <f>+'[5]Charles McLaughlin'!H32</f>
        <v>0.23571428571428571</v>
      </c>
    </row>
    <row r="37" spans="1:11" ht="12.75" customHeight="1" x14ac:dyDescent="0.3">
      <c r="A37" s="11">
        <f t="shared" si="0"/>
        <v>13</v>
      </c>
      <c r="B37" s="2" t="str">
        <f>+'[5]Bark Huts'!B2</f>
        <v>Strathfield</v>
      </c>
      <c r="C37" s="2" t="str">
        <f>+'[5]Bark Huts'!B3</f>
        <v>Bark Huts</v>
      </c>
      <c r="D37" s="161">
        <f>+'[5]Bark Huts'!H2</f>
        <v>5.5309523809523817</v>
      </c>
      <c r="E37" s="162">
        <f>+'[5]Bark Huts'!B31</f>
        <v>21</v>
      </c>
      <c r="F37" s="163">
        <f>+'[5]Bark Huts'!E32</f>
        <v>3.285714285714286</v>
      </c>
      <c r="G37" s="163">
        <f>+'[5]Bark Huts'!F32</f>
        <v>1.5238095238095239</v>
      </c>
      <c r="H37" s="163">
        <f>+'[5]Bark Huts'!G32</f>
        <v>0.52857142857142858</v>
      </c>
      <c r="I37" s="163">
        <f>+'[5]Bark Huts'!H32</f>
        <v>0.19285714285714287</v>
      </c>
    </row>
    <row r="38" spans="1:11" ht="12.75" customHeight="1" x14ac:dyDescent="0.3">
      <c r="A38" s="11">
        <f t="shared" si="0"/>
        <v>14</v>
      </c>
      <c r="B38" s="2" t="str">
        <f>+[5]Alexandria!B2</f>
        <v>Balmain South Sydney</v>
      </c>
      <c r="C38" s="2" t="str">
        <f>+[5]Alexandria!B3</f>
        <v>Alexandria</v>
      </c>
      <c r="D38" s="161">
        <f>+[5]Alexandria!H2</f>
        <v>5.2857142857142856</v>
      </c>
      <c r="E38" s="164">
        <f>+[5]Alexandria!B31</f>
        <v>7</v>
      </c>
      <c r="F38" s="163">
        <f>+[5]Alexandria!E32</f>
        <v>2.9142857142857141</v>
      </c>
      <c r="G38" s="163">
        <f>+[5]Alexandria!F32</f>
        <v>1.4642857142857144</v>
      </c>
      <c r="H38" s="163">
        <f>+[5]Alexandria!G32</f>
        <v>0.72857142857142854</v>
      </c>
      <c r="I38" s="163">
        <f>+[5]Alexandria!H32</f>
        <v>0.17857142857142858</v>
      </c>
    </row>
    <row r="39" spans="1:11" ht="12.75" customHeight="1" x14ac:dyDescent="0.3">
      <c r="A39" s="11">
        <v>15</v>
      </c>
      <c r="B39" s="10" t="str">
        <f>+[5]Acron!B2</f>
        <v>Lindfield</v>
      </c>
      <c r="C39" s="10" t="str">
        <f>+[5]Acron!B3</f>
        <v>Acron</v>
      </c>
      <c r="D39" s="161">
        <f>+[5]Acron!H2</f>
        <v>4.7571428571428571</v>
      </c>
      <c r="E39" s="164">
        <f>+[5]Acron!B31</f>
        <v>21</v>
      </c>
      <c r="F39" s="163">
        <f>+[5]Acron!E32</f>
        <v>2.8857142857142857</v>
      </c>
      <c r="G39" s="163">
        <f>+[5]Acron!F32</f>
        <v>1.2857142857142856</v>
      </c>
      <c r="H39" s="163">
        <f>+[5]Acron!G32</f>
        <v>0.40476190476190477</v>
      </c>
      <c r="I39" s="163">
        <f>+[5]Acron!H32</f>
        <v>0.18095238095238095</v>
      </c>
    </row>
    <row r="40" spans="1:11" ht="12.75" customHeight="1" x14ac:dyDescent="0.3"/>
    <row r="41" spans="1:11" ht="12.75" customHeight="1" x14ac:dyDescent="0.3">
      <c r="B41" s="145" t="s">
        <v>105</v>
      </c>
      <c r="C41" s="209" t="s">
        <v>106</v>
      </c>
      <c r="D41" s="209"/>
      <c r="E41" s="146"/>
      <c r="F41" s="147"/>
      <c r="G41" s="147"/>
      <c r="H41" s="147"/>
      <c r="I41" s="142"/>
      <c r="J41" s="142"/>
      <c r="K41" s="142"/>
    </row>
    <row r="42" spans="1:11" ht="12.75" customHeight="1" x14ac:dyDescent="0.3">
      <c r="B42" s="148" t="s">
        <v>111</v>
      </c>
      <c r="C42" s="149" t="s">
        <v>107</v>
      </c>
      <c r="D42" s="149"/>
      <c r="E42" s="149"/>
      <c r="F42" s="149"/>
      <c r="G42" s="149"/>
      <c r="H42" s="149"/>
      <c r="I42" s="143"/>
      <c r="J42" s="143"/>
    </row>
    <row r="43" spans="1:11" ht="12.75" customHeight="1" x14ac:dyDescent="0.3">
      <c r="B43" s="148" t="s">
        <v>112</v>
      </c>
      <c r="C43" s="146" t="s">
        <v>108</v>
      </c>
      <c r="D43" s="146"/>
      <c r="E43" s="146"/>
      <c r="F43" s="146"/>
      <c r="G43" s="146"/>
      <c r="H43" s="146"/>
      <c r="I43" s="144"/>
      <c r="J43" s="144"/>
    </row>
    <row r="44" spans="1:11" ht="12.75" customHeight="1" x14ac:dyDescent="0.3">
      <c r="B44" s="148" t="s">
        <v>113</v>
      </c>
      <c r="C44" s="146" t="s">
        <v>109</v>
      </c>
      <c r="D44" s="146"/>
      <c r="E44" s="146"/>
      <c r="F44" s="146"/>
      <c r="G44" s="146"/>
      <c r="H44" s="146"/>
      <c r="I44" s="144"/>
      <c r="J44" s="144"/>
    </row>
    <row r="45" spans="1:11" ht="12.75" customHeight="1" x14ac:dyDescent="0.3">
      <c r="B45" s="148" t="s">
        <v>114</v>
      </c>
      <c r="C45" s="146" t="s">
        <v>110</v>
      </c>
      <c r="D45" s="146"/>
      <c r="E45" s="146"/>
      <c r="F45" s="146"/>
      <c r="G45" s="146"/>
      <c r="H45" s="146"/>
      <c r="I45" s="144"/>
      <c r="J45" s="144"/>
    </row>
  </sheetData>
  <mergeCells count="4">
    <mergeCell ref="B1:I1"/>
    <mergeCell ref="I3:I4"/>
    <mergeCell ref="B6:C6"/>
    <mergeCell ref="C41:D41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A1:K46"/>
  <sheetViews>
    <sheetView topLeftCell="A13" workbookViewId="0">
      <selection activeCell="M35" sqref="M35"/>
    </sheetView>
  </sheetViews>
  <sheetFormatPr defaultColWidth="9.1796875" defaultRowHeight="13.5" x14ac:dyDescent="0.3"/>
  <cols>
    <col min="1" max="1" width="3.26953125" style="11" bestFit="1" customWidth="1"/>
    <col min="2" max="2" width="31.54296875" style="2" customWidth="1"/>
    <col min="3" max="3" width="23" style="2" bestFit="1" customWidth="1"/>
    <col min="4" max="4" width="12.26953125" style="1" customWidth="1"/>
    <col min="5" max="5" width="12.1796875" style="1" customWidth="1"/>
    <col min="6" max="9" width="16.7265625" style="1" customWidth="1"/>
    <col min="10" max="16384" width="9.1796875" style="2"/>
  </cols>
  <sheetData>
    <row r="1" spans="1:9" ht="12.75" customHeight="1" x14ac:dyDescent="0.3">
      <c r="B1" s="213" t="s">
        <v>102</v>
      </c>
      <c r="C1" s="213"/>
      <c r="D1" s="213"/>
      <c r="E1" s="213"/>
      <c r="F1" s="213"/>
      <c r="G1" s="167"/>
      <c r="H1" s="167"/>
      <c r="I1" s="167"/>
    </row>
    <row r="2" spans="1:9" ht="12.75" customHeight="1" x14ac:dyDescent="0.3">
      <c r="B2" s="168"/>
      <c r="C2" s="168"/>
      <c r="D2" s="167"/>
      <c r="E2" s="167"/>
      <c r="F2" s="167"/>
      <c r="G2" s="167"/>
      <c r="H2" s="167"/>
      <c r="I2" s="167"/>
    </row>
    <row r="3" spans="1:9" s="3" customFormat="1" ht="12.75" customHeight="1" x14ac:dyDescent="0.3">
      <c r="A3" s="165"/>
      <c r="B3" s="169"/>
      <c r="C3" s="169"/>
      <c r="D3" s="170" t="s">
        <v>97</v>
      </c>
      <c r="E3" s="170" t="s">
        <v>10</v>
      </c>
      <c r="F3" s="171" t="s">
        <v>13</v>
      </c>
      <c r="G3" s="171" t="s">
        <v>13</v>
      </c>
      <c r="H3" s="171"/>
      <c r="I3" s="214" t="s">
        <v>129</v>
      </c>
    </row>
    <row r="4" spans="1:9" s="3" customFormat="1" ht="12.75" customHeight="1" x14ac:dyDescent="0.3">
      <c r="A4" s="165"/>
      <c r="B4" s="172" t="s">
        <v>0</v>
      </c>
      <c r="C4" s="172" t="s">
        <v>1</v>
      </c>
      <c r="D4" s="172"/>
      <c r="E4" s="173" t="s">
        <v>11</v>
      </c>
      <c r="F4" s="174" t="s">
        <v>130</v>
      </c>
      <c r="G4" s="174" t="s">
        <v>131</v>
      </c>
      <c r="H4" s="174" t="s">
        <v>132</v>
      </c>
      <c r="I4" s="215"/>
    </row>
    <row r="5" spans="1:9" ht="12.75" customHeight="1" x14ac:dyDescent="0.3">
      <c r="B5" s="175"/>
      <c r="C5" s="175"/>
      <c r="D5" s="176"/>
      <c r="E5" s="177" t="s">
        <v>9</v>
      </c>
      <c r="F5" s="178"/>
      <c r="G5" s="178"/>
      <c r="H5" s="176"/>
      <c r="I5" s="179"/>
    </row>
    <row r="6" spans="1:9" ht="12.75" customHeight="1" x14ac:dyDescent="0.3">
      <c r="B6" s="216" t="s">
        <v>133</v>
      </c>
      <c r="C6" s="217"/>
      <c r="D6" s="180">
        <f>SUM(F6:I6)</f>
        <v>10</v>
      </c>
      <c r="E6" s="181"/>
      <c r="F6" s="182">
        <v>6</v>
      </c>
      <c r="G6" s="182">
        <v>2.5</v>
      </c>
      <c r="H6" s="180">
        <v>1</v>
      </c>
      <c r="I6" s="183">
        <v>0.5</v>
      </c>
    </row>
    <row r="7" spans="1:9" ht="12.75" customHeight="1" x14ac:dyDescent="0.3">
      <c r="B7" s="184"/>
      <c r="C7" s="184"/>
      <c r="D7" s="185"/>
      <c r="E7" s="186"/>
      <c r="F7" s="185"/>
      <c r="G7" s="185"/>
      <c r="H7" s="185"/>
      <c r="I7" s="185"/>
    </row>
    <row r="8" spans="1:9" ht="12.75" customHeight="1" x14ac:dyDescent="0.3">
      <c r="B8" s="168" t="s">
        <v>89</v>
      </c>
      <c r="C8" s="168"/>
      <c r="D8" s="167" t="s">
        <v>97</v>
      </c>
    </row>
    <row r="9" spans="1:9" ht="12.75" customHeight="1" x14ac:dyDescent="0.3">
      <c r="A9" s="11">
        <v>1</v>
      </c>
      <c r="B9" s="2" t="s">
        <v>23</v>
      </c>
      <c r="C9" s="2" t="s">
        <v>24</v>
      </c>
      <c r="D9" s="187">
        <v>8.0059999999999985</v>
      </c>
      <c r="E9" s="188">
        <v>25</v>
      </c>
      <c r="F9" s="189">
        <v>4.5359999999999996</v>
      </c>
      <c r="G9" s="189">
        <v>2.1800000000000002</v>
      </c>
      <c r="H9" s="189">
        <v>0.84</v>
      </c>
      <c r="I9" s="189">
        <v>0.45</v>
      </c>
    </row>
    <row r="10" spans="1:9" ht="12.75" customHeight="1" x14ac:dyDescent="0.3">
      <c r="A10" s="11">
        <f>+A9+1</f>
        <v>2</v>
      </c>
      <c r="B10" s="2" t="s">
        <v>36</v>
      </c>
      <c r="C10" s="2" t="s">
        <v>37</v>
      </c>
      <c r="D10" s="187">
        <v>7.916666666666667</v>
      </c>
      <c r="E10" s="188">
        <v>24</v>
      </c>
      <c r="F10" s="189">
        <v>4.7</v>
      </c>
      <c r="G10" s="189">
        <v>1.9791666666666665</v>
      </c>
      <c r="H10" s="189">
        <v>0.8208333333333333</v>
      </c>
      <c r="I10" s="189">
        <v>0.41666666666666669</v>
      </c>
    </row>
    <row r="11" spans="1:9" ht="12.75" customHeight="1" x14ac:dyDescent="0.3">
      <c r="A11" s="11">
        <f t="shared" ref="A11:A22" si="0">+A10+1</f>
        <v>3</v>
      </c>
      <c r="B11" s="2" t="s">
        <v>19</v>
      </c>
      <c r="C11" s="2" t="s">
        <v>44</v>
      </c>
      <c r="D11" s="187">
        <v>7.625</v>
      </c>
      <c r="E11" s="188">
        <v>24</v>
      </c>
      <c r="F11" s="189">
        <v>4.3</v>
      </c>
      <c r="G11" s="189">
        <v>1.9583333333333333</v>
      </c>
      <c r="H11" s="189">
        <v>0.88749999999999996</v>
      </c>
      <c r="I11" s="189">
        <v>0.47916666666666669</v>
      </c>
    </row>
    <row r="12" spans="1:9" ht="12.75" customHeight="1" x14ac:dyDescent="0.3">
      <c r="A12" s="11">
        <f t="shared" si="0"/>
        <v>4</v>
      </c>
      <c r="B12" s="2" t="s">
        <v>20</v>
      </c>
      <c r="C12" s="2" t="s">
        <v>21</v>
      </c>
      <c r="D12" s="187">
        <v>7.4874999999999989</v>
      </c>
      <c r="E12" s="188">
        <v>24</v>
      </c>
      <c r="F12" s="189">
        <v>4.3499999999999996</v>
      </c>
      <c r="G12" s="189">
        <v>1.8854166666666665</v>
      </c>
      <c r="H12" s="189">
        <v>0.8125</v>
      </c>
      <c r="I12" s="189">
        <v>0.43958333333333333</v>
      </c>
    </row>
    <row r="13" spans="1:9" ht="12.75" customHeight="1" x14ac:dyDescent="0.3">
      <c r="A13" s="11">
        <f t="shared" si="0"/>
        <v>5</v>
      </c>
      <c r="B13" s="2" t="s">
        <v>25</v>
      </c>
      <c r="C13" s="2" t="s">
        <v>26</v>
      </c>
      <c r="D13" s="187">
        <v>6.7104166666666663</v>
      </c>
      <c r="E13" s="188">
        <v>24</v>
      </c>
      <c r="F13" s="189">
        <v>4</v>
      </c>
      <c r="G13" s="189">
        <v>1.7395833333333333</v>
      </c>
      <c r="H13" s="189">
        <v>0.6166666666666667</v>
      </c>
      <c r="I13" s="189">
        <v>0.35416666666666669</v>
      </c>
    </row>
    <row r="14" spans="1:9" ht="12.75" customHeight="1" x14ac:dyDescent="0.3">
      <c r="A14" s="11">
        <f t="shared" si="0"/>
        <v>6</v>
      </c>
      <c r="B14" s="2" t="s">
        <v>22</v>
      </c>
      <c r="C14" s="2" t="s">
        <v>72</v>
      </c>
      <c r="D14" s="187">
        <v>6.556</v>
      </c>
      <c r="E14" s="190">
        <v>25</v>
      </c>
      <c r="F14" s="189">
        <v>3.7919999999999998</v>
      </c>
      <c r="G14" s="189">
        <v>1.79</v>
      </c>
      <c r="H14" s="189">
        <v>0.69199999999999995</v>
      </c>
      <c r="I14" s="189">
        <v>0.28199999999999997</v>
      </c>
    </row>
    <row r="15" spans="1:9" ht="12.75" customHeight="1" x14ac:dyDescent="0.3">
      <c r="A15" s="11">
        <f t="shared" si="0"/>
        <v>7</v>
      </c>
      <c r="B15" s="2" t="s">
        <v>39</v>
      </c>
      <c r="C15" s="2" t="s">
        <v>96</v>
      </c>
      <c r="D15" s="187">
        <v>6.3937499999999998</v>
      </c>
      <c r="E15" s="188">
        <v>24</v>
      </c>
      <c r="F15" s="189">
        <v>3.7749999999999999</v>
      </c>
      <c r="G15" s="189">
        <v>1.5104166666666665</v>
      </c>
      <c r="H15" s="189">
        <v>0.77083333333333337</v>
      </c>
      <c r="I15" s="189">
        <v>0.33750000000000002</v>
      </c>
    </row>
    <row r="16" spans="1:9" ht="12.75" customHeight="1" x14ac:dyDescent="0.3">
      <c r="A16" s="11">
        <f t="shared" si="0"/>
        <v>8</v>
      </c>
      <c r="B16" s="2" t="s">
        <v>28</v>
      </c>
      <c r="C16" s="2" t="s">
        <v>60</v>
      </c>
      <c r="D16" s="187">
        <v>6.083333333333333</v>
      </c>
      <c r="E16" s="188">
        <v>24</v>
      </c>
      <c r="F16" s="189">
        <v>3.4249999999999998</v>
      </c>
      <c r="G16" s="189">
        <v>1.625</v>
      </c>
      <c r="H16" s="189">
        <v>0.6166666666666667</v>
      </c>
      <c r="I16" s="189">
        <v>0.41666666666666669</v>
      </c>
    </row>
    <row r="17" spans="1:9" ht="12.75" customHeight="1" x14ac:dyDescent="0.3">
      <c r="A17" s="11">
        <f t="shared" si="0"/>
        <v>9</v>
      </c>
      <c r="B17" s="2" t="s">
        <v>31</v>
      </c>
      <c r="C17" s="2" t="s">
        <v>32</v>
      </c>
      <c r="D17" s="187">
        <v>6.0791666666666666</v>
      </c>
      <c r="E17" s="188">
        <v>24</v>
      </c>
      <c r="F17" s="189">
        <v>3.625</v>
      </c>
      <c r="G17" s="189">
        <v>1.59375</v>
      </c>
      <c r="H17" s="189">
        <v>0.51666666666666672</v>
      </c>
      <c r="I17" s="189">
        <v>0.34375</v>
      </c>
    </row>
    <row r="18" spans="1:9" ht="12.75" customHeight="1" x14ac:dyDescent="0.3">
      <c r="A18" s="11">
        <f t="shared" si="0"/>
        <v>10</v>
      </c>
      <c r="B18" s="2" t="s">
        <v>29</v>
      </c>
      <c r="C18" s="2" t="s">
        <v>61</v>
      </c>
      <c r="D18" s="187">
        <v>5.8312499999999998</v>
      </c>
      <c r="E18" s="188">
        <v>24</v>
      </c>
      <c r="F18" s="189">
        <v>3.4</v>
      </c>
      <c r="G18" s="189">
        <v>1.5833333333333333</v>
      </c>
      <c r="H18" s="189">
        <v>0.6</v>
      </c>
      <c r="I18" s="189">
        <v>0.24791666666666667</v>
      </c>
    </row>
    <row r="19" spans="1:9" ht="12.75" customHeight="1" x14ac:dyDescent="0.3">
      <c r="A19" s="11">
        <f t="shared" si="0"/>
        <v>11</v>
      </c>
      <c r="B19" s="2" t="s">
        <v>38</v>
      </c>
      <c r="C19" s="2" t="s">
        <v>126</v>
      </c>
      <c r="D19" s="187">
        <v>5.284782608695652</v>
      </c>
      <c r="E19" s="188">
        <v>23</v>
      </c>
      <c r="F19" s="189">
        <v>3.3913043478260869</v>
      </c>
      <c r="G19" s="189">
        <v>1.0978260869565217</v>
      </c>
      <c r="H19" s="189">
        <v>0.47391304347826085</v>
      </c>
      <c r="I19" s="189">
        <v>0.32173913043478258</v>
      </c>
    </row>
    <row r="20" spans="1:9" ht="12.75" customHeight="1" x14ac:dyDescent="0.3">
      <c r="A20" s="11">
        <f t="shared" si="0"/>
        <v>12</v>
      </c>
      <c r="B20" s="2" t="s">
        <v>94</v>
      </c>
      <c r="C20" s="2" t="s">
        <v>45</v>
      </c>
      <c r="D20" s="187">
        <v>5.1958333333333346</v>
      </c>
      <c r="E20" s="190">
        <v>24</v>
      </c>
      <c r="F20" s="189">
        <v>3.1500000000000004</v>
      </c>
      <c r="G20" s="189">
        <v>1.2395833333333335</v>
      </c>
      <c r="H20" s="189">
        <v>0.6166666666666667</v>
      </c>
      <c r="I20" s="189">
        <v>0.18958333333333333</v>
      </c>
    </row>
    <row r="21" spans="1:9" ht="12.75" customHeight="1" x14ac:dyDescent="0.3">
      <c r="A21" s="11">
        <f t="shared" si="0"/>
        <v>13</v>
      </c>
      <c r="B21" s="2" t="s">
        <v>118</v>
      </c>
      <c r="C21" s="2" t="s">
        <v>34</v>
      </c>
      <c r="D21" s="187">
        <v>4.9090909090909092</v>
      </c>
      <c r="E21" s="188">
        <v>11</v>
      </c>
      <c r="F21" s="189">
        <v>3</v>
      </c>
      <c r="G21" s="189">
        <v>1.1818181818181819</v>
      </c>
      <c r="H21" s="189">
        <v>0.44545454545454544</v>
      </c>
      <c r="I21" s="189">
        <v>0.2818181818181818</v>
      </c>
    </row>
    <row r="22" spans="1:9" ht="12.75" customHeight="1" x14ac:dyDescent="0.3">
      <c r="A22" s="11">
        <f t="shared" si="0"/>
        <v>14</v>
      </c>
      <c r="B22" s="2" t="s">
        <v>27</v>
      </c>
      <c r="C22" s="2" t="s">
        <v>59</v>
      </c>
      <c r="D22" s="187">
        <v>4.4208333333333343</v>
      </c>
      <c r="E22" s="188">
        <v>24</v>
      </c>
      <c r="F22" s="189">
        <v>2.7750000000000004</v>
      </c>
      <c r="G22" s="189">
        <v>1.0729166666666665</v>
      </c>
      <c r="H22" s="189">
        <v>0.28333333333333333</v>
      </c>
      <c r="I22" s="189">
        <v>0.28958333333333336</v>
      </c>
    </row>
    <row r="23" spans="1:9" ht="12.75" customHeight="1" x14ac:dyDescent="0.3">
      <c r="D23" s="4"/>
      <c r="E23" s="188"/>
      <c r="F23" s="189"/>
      <c r="G23" s="189"/>
      <c r="H23" s="189"/>
      <c r="I23" s="189"/>
    </row>
    <row r="24" spans="1:9" ht="12.75" customHeight="1" x14ac:dyDescent="0.3">
      <c r="B24" s="168" t="s">
        <v>77</v>
      </c>
      <c r="C24" s="191"/>
      <c r="D24" s="192" t="s">
        <v>97</v>
      </c>
      <c r="E24" s="188"/>
      <c r="F24" s="189"/>
      <c r="G24" s="189"/>
      <c r="H24" s="189"/>
      <c r="I24" s="189"/>
    </row>
    <row r="25" spans="1:9" ht="12.75" customHeight="1" x14ac:dyDescent="0.3">
      <c r="A25" s="11">
        <v>1</v>
      </c>
      <c r="B25" s="2" t="s">
        <v>19</v>
      </c>
      <c r="C25" s="2" t="s">
        <v>119</v>
      </c>
      <c r="D25" s="187">
        <v>7.1309523809523805</v>
      </c>
      <c r="E25" s="188">
        <v>21</v>
      </c>
      <c r="F25" s="189">
        <v>4.1142857142857139</v>
      </c>
      <c r="G25" s="189">
        <v>1.8214285714285714</v>
      </c>
      <c r="H25" s="189">
        <v>0.72857142857142854</v>
      </c>
      <c r="I25" s="189">
        <v>0.46666666666666667</v>
      </c>
    </row>
    <row r="26" spans="1:9" ht="12.75" customHeight="1" x14ac:dyDescent="0.3">
      <c r="A26" s="11">
        <f>+A25+1</f>
        <v>2</v>
      </c>
      <c r="B26" s="2" t="s">
        <v>20</v>
      </c>
      <c r="C26" s="2" t="s">
        <v>124</v>
      </c>
      <c r="D26" s="187">
        <v>7.0595238095238093</v>
      </c>
      <c r="E26" s="188">
        <v>21</v>
      </c>
      <c r="F26" s="189">
        <v>4.2285714285714286</v>
      </c>
      <c r="G26" s="189">
        <v>1.8690476190476191</v>
      </c>
      <c r="H26" s="189">
        <v>0.60952380952380958</v>
      </c>
      <c r="I26" s="189">
        <v>0.35238095238095241</v>
      </c>
    </row>
    <row r="27" spans="1:9" ht="12.75" customHeight="1" x14ac:dyDescent="0.3">
      <c r="A27" s="11">
        <f t="shared" ref="A27:A40" si="1">+A26+1</f>
        <v>3</v>
      </c>
      <c r="B27" s="2" t="s">
        <v>23</v>
      </c>
      <c r="C27" s="2" t="s">
        <v>122</v>
      </c>
      <c r="D27" s="187">
        <v>6.9571428571428564</v>
      </c>
      <c r="E27" s="188">
        <v>21</v>
      </c>
      <c r="F27" s="189">
        <v>4.0857142857142854</v>
      </c>
      <c r="G27" s="189">
        <v>1.7261904761904763</v>
      </c>
      <c r="H27" s="189">
        <v>0.8</v>
      </c>
      <c r="I27" s="189">
        <v>0.34523809523809523</v>
      </c>
    </row>
    <row r="28" spans="1:9" ht="12.75" customHeight="1" x14ac:dyDescent="0.3">
      <c r="A28" s="11">
        <f t="shared" si="1"/>
        <v>4</v>
      </c>
      <c r="B28" s="2" t="s">
        <v>36</v>
      </c>
      <c r="C28" s="2" t="s">
        <v>69</v>
      </c>
      <c r="D28" s="187">
        <v>6.7976190476190474</v>
      </c>
      <c r="E28" s="188">
        <v>21</v>
      </c>
      <c r="F28" s="189">
        <v>4.0285714285714285</v>
      </c>
      <c r="G28" s="189">
        <v>1.7619047619047621</v>
      </c>
      <c r="H28" s="189">
        <v>0.71904761904761905</v>
      </c>
      <c r="I28" s="189">
        <v>0.28809523809523807</v>
      </c>
    </row>
    <row r="29" spans="1:9" ht="12.75" customHeight="1" x14ac:dyDescent="0.3">
      <c r="A29" s="11">
        <f t="shared" si="1"/>
        <v>5</v>
      </c>
      <c r="B29" s="2" t="s">
        <v>38</v>
      </c>
      <c r="C29" s="2" t="s">
        <v>41</v>
      </c>
      <c r="D29" s="187">
        <v>6.3666666666666663</v>
      </c>
      <c r="E29" s="188">
        <v>21</v>
      </c>
      <c r="F29" s="189">
        <v>3.8</v>
      </c>
      <c r="G29" s="189">
        <v>1.5476190476190477</v>
      </c>
      <c r="H29" s="189">
        <v>0.75238095238095237</v>
      </c>
      <c r="I29" s="189">
        <v>0.26666666666666666</v>
      </c>
    </row>
    <row r="30" spans="1:9" ht="12.75" customHeight="1" x14ac:dyDescent="0.3">
      <c r="A30" s="11">
        <f t="shared" si="1"/>
        <v>6</v>
      </c>
      <c r="B30" s="2" t="s">
        <v>22</v>
      </c>
      <c r="C30" s="2" t="s">
        <v>55</v>
      </c>
      <c r="D30" s="187">
        <v>6.0809523809523807</v>
      </c>
      <c r="E30" s="188">
        <v>21</v>
      </c>
      <c r="F30" s="189">
        <v>3.5714285714285712</v>
      </c>
      <c r="G30" s="189">
        <v>1.6071428571428572</v>
      </c>
      <c r="H30" s="189">
        <v>0.62857142857142856</v>
      </c>
      <c r="I30" s="189">
        <v>0.27380952380952384</v>
      </c>
    </row>
    <row r="31" spans="1:9" ht="12.75" customHeight="1" x14ac:dyDescent="0.3">
      <c r="A31" s="11">
        <f t="shared" si="1"/>
        <v>7</v>
      </c>
      <c r="B31" s="2" t="s">
        <v>39</v>
      </c>
      <c r="C31" s="2" t="s">
        <v>86</v>
      </c>
      <c r="D31" s="187">
        <v>5.877272727272727</v>
      </c>
      <c r="E31" s="190">
        <v>11</v>
      </c>
      <c r="F31" s="189">
        <v>3.4363636363636365</v>
      </c>
      <c r="G31" s="189">
        <v>1.5681818181818183</v>
      </c>
      <c r="H31" s="189">
        <v>0.65454545454545454</v>
      </c>
      <c r="I31" s="189">
        <v>0.21818181818181817</v>
      </c>
    </row>
    <row r="32" spans="1:9" ht="12.75" customHeight="1" x14ac:dyDescent="0.3">
      <c r="A32" s="11">
        <f t="shared" si="1"/>
        <v>8</v>
      </c>
      <c r="B32" s="2" t="s">
        <v>28</v>
      </c>
      <c r="C32" s="2" t="s">
        <v>125</v>
      </c>
      <c r="D32" s="187">
        <v>5.8476190476190482</v>
      </c>
      <c r="E32" s="190">
        <v>21</v>
      </c>
      <c r="F32" s="189">
        <v>3.4571428571428569</v>
      </c>
      <c r="G32" s="189">
        <v>1.4761904761904763</v>
      </c>
      <c r="H32" s="189">
        <v>0.53809523809523807</v>
      </c>
      <c r="I32" s="189">
        <v>0.37619047619047619</v>
      </c>
    </row>
    <row r="33" spans="1:11" ht="12.75" customHeight="1" x14ac:dyDescent="0.3">
      <c r="A33" s="11">
        <f t="shared" si="1"/>
        <v>9</v>
      </c>
      <c r="B33" s="2" t="s">
        <v>31</v>
      </c>
      <c r="C33" s="2" t="s">
        <v>62</v>
      </c>
      <c r="D33" s="187">
        <v>5.7952380952380942</v>
      </c>
      <c r="E33" s="190">
        <v>21</v>
      </c>
      <c r="F33" s="189">
        <v>3.5428571428571427</v>
      </c>
      <c r="G33" s="189">
        <v>1.3928571428571428</v>
      </c>
      <c r="H33" s="189">
        <v>0.56666666666666665</v>
      </c>
      <c r="I33" s="189">
        <v>0.29285714285714287</v>
      </c>
    </row>
    <row r="34" spans="1:11" ht="12.75" customHeight="1" x14ac:dyDescent="0.3">
      <c r="A34" s="11">
        <f t="shared" si="1"/>
        <v>10</v>
      </c>
      <c r="B34" s="2" t="s">
        <v>92</v>
      </c>
      <c r="C34" s="2" t="s">
        <v>121</v>
      </c>
      <c r="D34" s="187">
        <v>5.7236842105263159</v>
      </c>
      <c r="E34" s="188">
        <v>19</v>
      </c>
      <c r="F34" s="189">
        <v>3.3157894736842106</v>
      </c>
      <c r="G34" s="189">
        <v>1.5657894736842104</v>
      </c>
      <c r="H34" s="189">
        <v>0.58947368421052626</v>
      </c>
      <c r="I34" s="189">
        <v>0.25263157894736843</v>
      </c>
    </row>
    <row r="35" spans="1:11" ht="12.75" customHeight="1" x14ac:dyDescent="0.3">
      <c r="A35" s="11">
        <f t="shared" si="1"/>
        <v>11</v>
      </c>
      <c r="B35" s="2" t="s">
        <v>29</v>
      </c>
      <c r="C35" s="2" t="s">
        <v>120</v>
      </c>
      <c r="D35" s="187">
        <v>5.6880952380952383</v>
      </c>
      <c r="E35" s="190">
        <v>21</v>
      </c>
      <c r="F35" s="189">
        <v>3.5142857142857142</v>
      </c>
      <c r="G35" s="189">
        <v>1.4285714285714284</v>
      </c>
      <c r="H35" s="189">
        <v>0.52857142857142858</v>
      </c>
      <c r="I35" s="189">
        <v>0.21666666666666667</v>
      </c>
    </row>
    <row r="36" spans="1:11" ht="12.75" customHeight="1" x14ac:dyDescent="0.3">
      <c r="A36" s="11">
        <f t="shared" si="1"/>
        <v>12</v>
      </c>
      <c r="B36" s="2" t="s">
        <v>94</v>
      </c>
      <c r="C36" s="2" t="s">
        <v>57</v>
      </c>
      <c r="D36" s="187">
        <v>5.05</v>
      </c>
      <c r="E36" s="188">
        <v>20</v>
      </c>
      <c r="F36" s="189">
        <v>3</v>
      </c>
      <c r="G36" s="189">
        <v>1.3</v>
      </c>
      <c r="H36" s="189">
        <v>0.57999999999999996</v>
      </c>
      <c r="I36" s="189">
        <v>0.17</v>
      </c>
    </row>
    <row r="37" spans="1:11" ht="12.75" customHeight="1" x14ac:dyDescent="0.3">
      <c r="A37" s="11">
        <f t="shared" si="1"/>
        <v>13</v>
      </c>
      <c r="B37" s="2" t="s">
        <v>25</v>
      </c>
      <c r="C37" s="2" t="s">
        <v>123</v>
      </c>
      <c r="D37" s="187">
        <v>4.9928571428571429</v>
      </c>
      <c r="E37" s="190">
        <v>21</v>
      </c>
      <c r="F37" s="189">
        <v>2.9428571428571426</v>
      </c>
      <c r="G37" s="189">
        <v>1.3214285714285714</v>
      </c>
      <c r="H37" s="189">
        <v>0.45238095238095238</v>
      </c>
      <c r="I37" s="189">
        <v>0.27619047619047621</v>
      </c>
    </row>
    <row r="38" spans="1:11" ht="12.75" customHeight="1" x14ac:dyDescent="0.3">
      <c r="A38" s="11">
        <f t="shared" si="1"/>
        <v>14</v>
      </c>
      <c r="B38" s="10" t="s">
        <v>39</v>
      </c>
      <c r="C38" s="10" t="s">
        <v>40</v>
      </c>
      <c r="D38" s="187">
        <v>4.96</v>
      </c>
      <c r="E38" s="190">
        <v>10</v>
      </c>
      <c r="F38" s="189">
        <v>2.88</v>
      </c>
      <c r="G38" s="189">
        <v>1.3</v>
      </c>
      <c r="H38" s="189">
        <v>0.55000000000000004</v>
      </c>
      <c r="I38" s="189">
        <v>0.23</v>
      </c>
    </row>
    <row r="39" spans="1:11" ht="12.75" customHeight="1" x14ac:dyDescent="0.3">
      <c r="A39" s="11">
        <f t="shared" si="1"/>
        <v>15</v>
      </c>
      <c r="B39" s="10" t="s">
        <v>27</v>
      </c>
      <c r="C39" s="10" t="s">
        <v>117</v>
      </c>
      <c r="D39" s="187">
        <v>4.3095238095238093</v>
      </c>
      <c r="E39" s="190">
        <v>21</v>
      </c>
      <c r="F39" s="189">
        <v>2.5714285714285712</v>
      </c>
      <c r="G39" s="189">
        <v>1.0595238095238095</v>
      </c>
      <c r="H39" s="189">
        <v>0.5</v>
      </c>
      <c r="I39" s="189">
        <v>0.17857142857142858</v>
      </c>
    </row>
    <row r="40" spans="1:11" ht="12.75" customHeight="1" x14ac:dyDescent="0.3">
      <c r="A40" s="11">
        <f t="shared" si="1"/>
        <v>16</v>
      </c>
      <c r="B40" s="2" t="s">
        <v>92</v>
      </c>
      <c r="C40" s="2" t="s">
        <v>127</v>
      </c>
      <c r="D40" s="187">
        <v>2.5909090909090904</v>
      </c>
      <c r="E40" s="190">
        <v>11</v>
      </c>
      <c r="F40" s="189">
        <v>1.6909090909090909</v>
      </c>
      <c r="G40" s="189">
        <v>0.47727272727272729</v>
      </c>
      <c r="H40" s="189">
        <v>0.27272727272727271</v>
      </c>
      <c r="I40" s="189">
        <v>0.15</v>
      </c>
    </row>
    <row r="41" spans="1:11" ht="12.75" customHeight="1" x14ac:dyDescent="0.3"/>
    <row r="42" spans="1:11" ht="12.75" customHeight="1" x14ac:dyDescent="0.3">
      <c r="B42" s="193" t="s">
        <v>105</v>
      </c>
      <c r="C42" s="218" t="s">
        <v>106</v>
      </c>
      <c r="D42" s="218"/>
      <c r="E42" s="194"/>
      <c r="F42" s="195"/>
      <c r="G42" s="195"/>
      <c r="H42" s="195"/>
      <c r="I42" s="142"/>
      <c r="J42" s="142"/>
      <c r="K42" s="142"/>
    </row>
    <row r="43" spans="1:11" ht="12.75" customHeight="1" x14ac:dyDescent="0.3">
      <c r="B43" s="196" t="s">
        <v>134</v>
      </c>
      <c r="C43" s="197" t="s">
        <v>107</v>
      </c>
      <c r="D43" s="197"/>
      <c r="E43" s="197"/>
      <c r="F43" s="197"/>
      <c r="G43" s="197"/>
      <c r="H43" s="197"/>
      <c r="I43" s="143"/>
      <c r="J43" s="143"/>
    </row>
    <row r="44" spans="1:11" ht="12.75" customHeight="1" x14ac:dyDescent="0.3">
      <c r="B44" s="196" t="s">
        <v>135</v>
      </c>
      <c r="C44" s="194" t="s">
        <v>108</v>
      </c>
      <c r="D44" s="194"/>
      <c r="E44" s="194"/>
      <c r="F44" s="194"/>
      <c r="G44" s="194"/>
      <c r="H44" s="194"/>
      <c r="I44" s="144"/>
      <c r="J44" s="144"/>
    </row>
    <row r="45" spans="1:11" ht="12.75" customHeight="1" x14ac:dyDescent="0.3">
      <c r="B45" s="196" t="s">
        <v>136</v>
      </c>
      <c r="C45" s="194" t="s">
        <v>109</v>
      </c>
      <c r="D45" s="194"/>
      <c r="E45" s="194"/>
      <c r="F45" s="194"/>
      <c r="G45" s="194"/>
      <c r="H45" s="194"/>
      <c r="I45" s="144"/>
      <c r="J45" s="144"/>
    </row>
    <row r="46" spans="1:11" ht="12.75" customHeight="1" x14ac:dyDescent="0.3">
      <c r="B46" s="196" t="s">
        <v>137</v>
      </c>
      <c r="C46" s="194" t="s">
        <v>110</v>
      </c>
      <c r="D46" s="194"/>
      <c r="E46" s="194"/>
      <c r="F46" s="194"/>
      <c r="G46" s="194"/>
      <c r="H46" s="194"/>
      <c r="I46" s="144"/>
      <c r="J46" s="144"/>
    </row>
  </sheetData>
  <mergeCells count="4">
    <mergeCell ref="B1:F1"/>
    <mergeCell ref="I3:I4"/>
    <mergeCell ref="B6:C6"/>
    <mergeCell ref="C42:D42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</sheetPr>
  <dimension ref="A1:K40"/>
  <sheetViews>
    <sheetView workbookViewId="0">
      <selection activeCell="A9" sqref="A9"/>
    </sheetView>
  </sheetViews>
  <sheetFormatPr defaultRowHeight="12.5" x14ac:dyDescent="0.25"/>
  <cols>
    <col min="1" max="1" width="31.453125" customWidth="1"/>
    <col min="2" max="2" width="23" bestFit="1" customWidth="1"/>
    <col min="3" max="3" width="7.1796875" bestFit="1" customWidth="1"/>
    <col min="4" max="4" width="10.7265625" customWidth="1"/>
    <col min="8" max="8" width="11.453125" customWidth="1"/>
    <col min="9" max="9" width="10.1796875" customWidth="1"/>
    <col min="10" max="10" width="11" customWidth="1"/>
    <col min="11" max="11" width="15.26953125" customWidth="1"/>
  </cols>
  <sheetData>
    <row r="1" spans="1:11" ht="13.5" x14ac:dyDescent="0.3">
      <c r="A1" s="115" t="s">
        <v>95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3.5" x14ac:dyDescent="0.3">
      <c r="A2" s="115"/>
      <c r="B2" s="115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3.5" x14ac:dyDescent="0.3">
      <c r="A3" s="120" t="s">
        <v>0</v>
      </c>
      <c r="B3" s="120" t="s">
        <v>1</v>
      </c>
      <c r="C3" s="121" t="s">
        <v>4</v>
      </c>
      <c r="D3" s="121" t="s">
        <v>10</v>
      </c>
      <c r="E3" s="122" t="s">
        <v>13</v>
      </c>
      <c r="F3" s="122" t="s">
        <v>13</v>
      </c>
      <c r="G3" s="121" t="s">
        <v>13</v>
      </c>
      <c r="H3" s="123" t="s">
        <v>13</v>
      </c>
      <c r="I3" s="121" t="s">
        <v>18</v>
      </c>
      <c r="J3" s="121" t="s">
        <v>3</v>
      </c>
      <c r="K3" s="121" t="s">
        <v>7</v>
      </c>
    </row>
    <row r="4" spans="1:11" ht="13.5" x14ac:dyDescent="0.3">
      <c r="A4" s="124"/>
      <c r="B4" s="124"/>
      <c r="C4" s="124"/>
      <c r="D4" s="125" t="s">
        <v>11</v>
      </c>
      <c r="E4" s="126" t="s">
        <v>12</v>
      </c>
      <c r="F4" s="126" t="s">
        <v>14</v>
      </c>
      <c r="G4" s="127" t="s">
        <v>15</v>
      </c>
      <c r="H4" s="128" t="s">
        <v>16</v>
      </c>
      <c r="I4" s="127" t="s">
        <v>17</v>
      </c>
      <c r="J4" s="124"/>
      <c r="K4" s="124"/>
    </row>
    <row r="5" spans="1:11" ht="13.5" x14ac:dyDescent="0.3">
      <c r="A5" s="129"/>
      <c r="B5" s="129"/>
      <c r="C5" s="130">
        <v>70</v>
      </c>
      <c r="D5" s="131" t="s">
        <v>9</v>
      </c>
      <c r="E5" s="132">
        <v>10</v>
      </c>
      <c r="F5" s="132">
        <v>10</v>
      </c>
      <c r="G5" s="130">
        <v>10</v>
      </c>
      <c r="H5" s="133">
        <v>10</v>
      </c>
      <c r="I5" s="130">
        <v>10</v>
      </c>
      <c r="J5" s="130">
        <v>10</v>
      </c>
      <c r="K5" s="130">
        <v>10</v>
      </c>
    </row>
    <row r="6" spans="1:11" ht="13.5" x14ac:dyDescent="0.3">
      <c r="A6" s="219" t="s">
        <v>8</v>
      </c>
      <c r="B6" s="220"/>
      <c r="C6" s="134">
        <v>10</v>
      </c>
      <c r="D6" s="135"/>
      <c r="E6" s="136">
        <v>3</v>
      </c>
      <c r="F6" s="136">
        <v>1</v>
      </c>
      <c r="G6" s="134">
        <v>1</v>
      </c>
      <c r="H6" s="137">
        <v>1</v>
      </c>
      <c r="I6" s="134">
        <v>3</v>
      </c>
      <c r="J6" s="134">
        <v>0.5</v>
      </c>
      <c r="K6" s="134">
        <v>0.5</v>
      </c>
    </row>
    <row r="7" spans="1:11" ht="13.5" x14ac:dyDescent="0.3">
      <c r="A7" s="15"/>
      <c r="B7" s="15"/>
      <c r="C7" s="16"/>
      <c r="D7" s="17"/>
      <c r="E7" s="16"/>
      <c r="F7" s="16"/>
      <c r="G7" s="16"/>
      <c r="H7" s="16"/>
      <c r="I7" s="16"/>
      <c r="J7" s="16"/>
      <c r="K7" s="16"/>
    </row>
    <row r="8" spans="1:11" ht="13.5" x14ac:dyDescent="0.3">
      <c r="A8" s="115" t="s">
        <v>89</v>
      </c>
      <c r="B8" s="116"/>
      <c r="C8" s="118"/>
      <c r="D8" s="1"/>
      <c r="E8" s="1"/>
      <c r="F8" s="1"/>
      <c r="G8" s="1"/>
      <c r="H8" s="1"/>
      <c r="I8" s="1"/>
      <c r="J8" s="1"/>
      <c r="K8" s="1"/>
    </row>
    <row r="9" spans="1:11" ht="13.5" x14ac:dyDescent="0.3">
      <c r="A9" s="2" t="str">
        <f>+[6]Kanebridge!B2</f>
        <v>North West Sydney</v>
      </c>
      <c r="B9" s="2" t="str">
        <f>+[6]Kanebridge!B3</f>
        <v>Kanebridge</v>
      </c>
      <c r="C9" s="4">
        <f>+[6]Kanebridge!J2</f>
        <v>6.9944444444444445</v>
      </c>
      <c r="D9" s="9">
        <f>+[6]Kanebridge!B36</f>
        <v>0</v>
      </c>
      <c r="E9" s="4">
        <f>+[6]Kanebridge!E38</f>
        <v>0</v>
      </c>
      <c r="F9" s="4">
        <f>+[6]Kanebridge!F38</f>
        <v>0</v>
      </c>
      <c r="G9" s="4">
        <f>+[6]Kanebridge!G38</f>
        <v>0</v>
      </c>
      <c r="H9" s="4">
        <f>+[6]Kanebridge!H38</f>
        <v>0</v>
      </c>
      <c r="I9" s="4">
        <f>+[6]Kanebridge!I38</f>
        <v>0</v>
      </c>
      <c r="J9" s="4">
        <f>+[6]Kanebridge!J38</f>
        <v>0</v>
      </c>
      <c r="K9" s="4">
        <f>+[6]Kanebridge!K38</f>
        <v>0</v>
      </c>
    </row>
    <row r="10" spans="1:11" ht="13.5" x14ac:dyDescent="0.3">
      <c r="A10" s="2" t="str">
        <f>+[6]Bexley!B2</f>
        <v>Georges River</v>
      </c>
      <c r="B10" s="2" t="str">
        <f>+[6]Bexley!B3</f>
        <v>Bexley Oval</v>
      </c>
      <c r="C10" s="4">
        <f>+[6]Bexley!J2</f>
        <v>6.9153846153846157</v>
      </c>
      <c r="D10" s="9">
        <f>+[6]Bexley!B39</f>
        <v>0</v>
      </c>
      <c r="E10" s="4">
        <f>+[6]Bexley!E41</f>
        <v>0</v>
      </c>
      <c r="F10" s="4">
        <f>+[6]Bexley!F41</f>
        <v>0</v>
      </c>
      <c r="G10" s="4">
        <f>+[6]Bexley!G41</f>
        <v>0</v>
      </c>
      <c r="H10" s="4">
        <f>+[6]Bexley!H41</f>
        <v>0</v>
      </c>
      <c r="I10" s="4">
        <f>+[6]Bexley!I41</f>
        <v>0</v>
      </c>
      <c r="J10" s="4">
        <f>+[6]Bexley!J41</f>
        <v>0</v>
      </c>
      <c r="K10" s="4">
        <f>+[6]Bexley!K41</f>
        <v>0</v>
      </c>
    </row>
    <row r="11" spans="1:11" ht="13.5" x14ac:dyDescent="0.3">
      <c r="A11" s="2" t="str">
        <f>+[6]Rothwell!B2</f>
        <v>Burwood Briars</v>
      </c>
      <c r="B11" s="2" t="str">
        <f>+[6]Rothwell!B3</f>
        <v>Rothwell Park</v>
      </c>
      <c r="C11" s="4">
        <f>+[6]Rothwell!J2</f>
        <v>7.3631578947368412</v>
      </c>
      <c r="D11" s="9">
        <f>+[6]Rothwell!B39</f>
        <v>0</v>
      </c>
      <c r="E11" s="4">
        <f>+[6]Rothwell!E41</f>
        <v>0</v>
      </c>
      <c r="F11" s="4">
        <f>+[6]Rothwell!F41</f>
        <v>0</v>
      </c>
      <c r="G11" s="4">
        <f>+[6]Rothwell!G41</f>
        <v>0</v>
      </c>
      <c r="H11" s="4">
        <f>+[6]Rothwell!H41</f>
        <v>0</v>
      </c>
      <c r="I11" s="4">
        <f>+[6]Rothwell!I41</f>
        <v>0</v>
      </c>
      <c r="J11" s="4">
        <f>+[6]Rothwell!J41</f>
        <v>0</v>
      </c>
      <c r="K11" s="4">
        <f>+[6]Rothwell!K41</f>
        <v>0</v>
      </c>
    </row>
    <row r="12" spans="1:11" ht="13.5" x14ac:dyDescent="0.3">
      <c r="A12" s="2" t="str">
        <f>+[6]Tantallon!B2</f>
        <v>Lane Cove</v>
      </c>
      <c r="B12" s="2" t="str">
        <f>+[6]Tantallon!B3</f>
        <v>Tantallon Oval</v>
      </c>
      <c r="C12" s="4">
        <f>+[6]Tantallon!J2</f>
        <v>7.1947368421052635</v>
      </c>
      <c r="D12" s="9">
        <f>+[6]Tantallon!B33</f>
        <v>19</v>
      </c>
      <c r="E12" s="4">
        <f>+[6]Tantallon!E35</f>
        <v>2.0842105263157897</v>
      </c>
      <c r="F12" s="4">
        <f>+[6]Tantallon!F35</f>
        <v>0.7</v>
      </c>
      <c r="G12" s="4">
        <f>+[6]Tantallon!G35</f>
        <v>0.76842105263157889</v>
      </c>
      <c r="H12" s="4">
        <f>+[6]Tantallon!H35</f>
        <v>0.75789473684210529</v>
      </c>
      <c r="I12" s="4">
        <f>+[6]Tantallon!I35</f>
        <v>1.9894736842105263</v>
      </c>
      <c r="J12" s="4">
        <f>+[6]Tantallon!J35</f>
        <v>0.45263157894736844</v>
      </c>
      <c r="K12" s="4">
        <f>+[6]Tantallon!K35</f>
        <v>0.44210526315789472</v>
      </c>
    </row>
    <row r="13" spans="1:11" ht="13.5" x14ac:dyDescent="0.3">
      <c r="A13" s="2" t="str">
        <f>+[6]Northern!B2</f>
        <v>Macquarie University</v>
      </c>
      <c r="B13" s="2" t="str">
        <f>+[6]Northern!B3</f>
        <v>Northern Oval</v>
      </c>
      <c r="C13" s="4">
        <f>+[6]Northern!J2</f>
        <v>6.2789473684210524</v>
      </c>
      <c r="D13" s="9">
        <f>+[6]Northern!B37</f>
        <v>0</v>
      </c>
      <c r="E13" s="4">
        <f>+[6]Northern!E39</f>
        <v>0</v>
      </c>
      <c r="F13" s="4">
        <f>+[6]Northern!F39</f>
        <v>0</v>
      </c>
      <c r="G13" s="4">
        <f>+[6]Northern!G39</f>
        <v>0</v>
      </c>
      <c r="H13" s="4">
        <f>+[6]Northern!H39</f>
        <v>0</v>
      </c>
      <c r="I13" s="4">
        <f>+[6]Northern!I39</f>
        <v>0</v>
      </c>
      <c r="J13" s="4">
        <f>+[6]Northern!J39</f>
        <v>0</v>
      </c>
      <c r="K13" s="4">
        <f>+[6]Northern!K39</f>
        <v>0</v>
      </c>
    </row>
    <row r="14" spans="1:11" ht="13.5" x14ac:dyDescent="0.3">
      <c r="A14" s="2" t="str">
        <f>+'[6]Roseville Chase'!B2</f>
        <v>Roseville</v>
      </c>
      <c r="B14" s="2" t="str">
        <f>+'[6]Roseville Chase'!B3</f>
        <v>Roseville Chase</v>
      </c>
      <c r="C14" s="4">
        <f>+'[6]Roseville Chase'!J2</f>
        <v>6.5184210526315791</v>
      </c>
      <c r="D14" s="9">
        <f>+'[6]Roseville Chase'!B33</f>
        <v>19</v>
      </c>
      <c r="E14" s="4">
        <f>+'[6]Roseville Chase'!E35</f>
        <v>1.8789473684210525</v>
      </c>
      <c r="F14" s="4">
        <f>+'[6]Roseville Chase'!F35</f>
        <v>0.62631578947368416</v>
      </c>
      <c r="G14" s="4">
        <f>+'[6]Roseville Chase'!G35</f>
        <v>0.7</v>
      </c>
      <c r="H14" s="4">
        <f>+'[6]Roseville Chase'!H35</f>
        <v>0.63684210526315788</v>
      </c>
      <c r="I14" s="4">
        <f>+'[6]Roseville Chase'!I35</f>
        <v>1.8789473684210525</v>
      </c>
      <c r="J14" s="4">
        <f>+'[6]Roseville Chase'!J35</f>
        <v>0.38421052631578945</v>
      </c>
      <c r="K14" s="4">
        <f>+'[6]Roseville Chase'!K35</f>
        <v>0.41315789473684211</v>
      </c>
    </row>
    <row r="15" spans="1:11" ht="13.5" x14ac:dyDescent="0.3">
      <c r="A15" s="2" t="str">
        <f>+'[6]Greenway 1'!B2</f>
        <v>Mt Pritchard-Southern Districts</v>
      </c>
      <c r="B15" s="2" t="str">
        <f>+'[6]Greenway 1'!B3</f>
        <v>Greenway 1</v>
      </c>
      <c r="C15" s="4">
        <f>+'[6]Greenway 1'!J2</f>
        <v>6.223684210526315</v>
      </c>
      <c r="D15" s="1">
        <f>+'[6]Greenway 1'!B37</f>
        <v>0</v>
      </c>
      <c r="E15" s="4">
        <f>+'[6]Greenway 1'!E39</f>
        <v>0</v>
      </c>
      <c r="F15" s="4">
        <f>+'[6]Greenway 1'!F39</f>
        <v>0</v>
      </c>
      <c r="G15" s="4">
        <f>+'[6]Greenway 1'!G39</f>
        <v>0</v>
      </c>
      <c r="H15" s="4">
        <f>+'[6]Greenway 1'!H39</f>
        <v>0</v>
      </c>
      <c r="I15" s="4">
        <f>+'[6]Greenway 1'!I39</f>
        <v>0</v>
      </c>
      <c r="J15" s="4">
        <f>+'[6]Greenway 1'!J39</f>
        <v>0</v>
      </c>
      <c r="K15" s="4">
        <f>+'[6]Greenway 1'!K39</f>
        <v>0</v>
      </c>
    </row>
    <row r="16" spans="1:11" ht="13.5" x14ac:dyDescent="0.3">
      <c r="A16" s="2" t="str">
        <f>+[6]Airey!B2</f>
        <v>Strathfield</v>
      </c>
      <c r="B16" s="2" t="str">
        <f>+[6]Airey!B3</f>
        <v>Airey Park</v>
      </c>
      <c r="C16" s="4">
        <f>+[6]Airey!J2</f>
        <v>5.8289473684210531</v>
      </c>
      <c r="D16" s="9">
        <f>+[6]Airey!B35</f>
        <v>0</v>
      </c>
      <c r="E16" s="4">
        <f>+[6]Airey!E37</f>
        <v>0</v>
      </c>
      <c r="F16" s="4">
        <f>+[6]Airey!F37</f>
        <v>0</v>
      </c>
      <c r="G16" s="4">
        <f>+[6]Airey!G37</f>
        <v>0</v>
      </c>
      <c r="H16" s="4">
        <f>+[6]Airey!H37</f>
        <v>0</v>
      </c>
      <c r="I16" s="4">
        <f>+[6]Airey!I37</f>
        <v>0</v>
      </c>
      <c r="J16" s="4">
        <f>+[6]Airey!J37</f>
        <v>0</v>
      </c>
      <c r="K16" s="4">
        <f>+[6]Airey!K37</f>
        <v>0</v>
      </c>
    </row>
    <row r="17" spans="1:11" ht="13.5" x14ac:dyDescent="0.3">
      <c r="A17" s="2" t="str">
        <f>+[6]Weldon!B2</f>
        <v>Warringah</v>
      </c>
      <c r="B17" s="2" t="str">
        <f>+[6]Weldon!B3</f>
        <v>Weldon Oval</v>
      </c>
      <c r="C17" s="4">
        <f>+[6]Weldon!J2</f>
        <v>5.5157894736842108</v>
      </c>
      <c r="D17" s="9">
        <f>+[6]Weldon!B35</f>
        <v>0</v>
      </c>
      <c r="E17" s="4">
        <f>+[6]Weldon!E37</f>
        <v>0</v>
      </c>
      <c r="F17" s="4">
        <f>+[6]Weldon!F37</f>
        <v>0</v>
      </c>
      <c r="G17" s="4">
        <f>+[6]Weldon!G37</f>
        <v>0</v>
      </c>
      <c r="H17" s="4">
        <f>+[6]Weldon!H37</f>
        <v>0</v>
      </c>
      <c r="I17" s="4">
        <f>+[6]Weldon!I37</f>
        <v>0</v>
      </c>
      <c r="J17" s="4">
        <f>+[6]Weldon!J37</f>
        <v>0</v>
      </c>
      <c r="K17" s="4">
        <f>+[6]Weldon!K37</f>
        <v>0</v>
      </c>
    </row>
    <row r="18" spans="1:11" ht="13.5" x14ac:dyDescent="0.3">
      <c r="A18" s="2" t="str">
        <f>+'[6]North Epping'!B2</f>
        <v>Epping</v>
      </c>
      <c r="B18" s="2" t="str">
        <f>+'[6]North Epping'!B3</f>
        <v>North Epping Oval</v>
      </c>
      <c r="C18" s="4">
        <f>+'[6]North Epping'!J2</f>
        <v>4.9800000000000004</v>
      </c>
      <c r="D18" s="1">
        <f>+'[6]North Epping'!B38</f>
        <v>0</v>
      </c>
      <c r="E18" s="4">
        <f>+'[6]North Epping'!E40</f>
        <v>0</v>
      </c>
      <c r="F18" s="4">
        <f>+'[6]North Epping'!F40</f>
        <v>0</v>
      </c>
      <c r="G18" s="4">
        <f>+'[6]North Epping'!G40</f>
        <v>0</v>
      </c>
      <c r="H18" s="4">
        <f>+'[6]North Epping'!H40</f>
        <v>0</v>
      </c>
      <c r="I18" s="4">
        <f>+'[6]North Epping'!I40</f>
        <v>0</v>
      </c>
      <c r="J18" s="4">
        <f>+'[6]North Epping'!J40</f>
        <v>0</v>
      </c>
      <c r="K18" s="4">
        <f>+'[6]North Epping'!K40</f>
        <v>0</v>
      </c>
    </row>
    <row r="19" spans="1:11" ht="13.5" x14ac:dyDescent="0.3">
      <c r="A19" s="2" t="str">
        <f>+'[6]Pennant Hills'!B2</f>
        <v>Pennant Hills</v>
      </c>
      <c r="B19" s="2" t="str">
        <f>+'[6]Pennant Hills'!B3</f>
        <v>Pennant Hills Oval</v>
      </c>
      <c r="C19" s="4">
        <f>+'[6]Pennant Hills'!J2</f>
        <v>5.2394736842105258</v>
      </c>
      <c r="D19" s="9">
        <f>+'[6]Pennant Hills'!B33</f>
        <v>19</v>
      </c>
      <c r="E19" s="4">
        <f>+'[6]Pennant Hills'!E35</f>
        <v>1.5157894736842106</v>
      </c>
      <c r="F19" s="4">
        <f>+'[6]Pennant Hills'!F35</f>
        <v>0.53157894736842104</v>
      </c>
      <c r="G19" s="4">
        <f>+'[6]Pennant Hills'!G35</f>
        <v>0.65263157894736845</v>
      </c>
      <c r="H19" s="4">
        <f>+'[6]Pennant Hills'!H35</f>
        <v>0.57894736842105265</v>
      </c>
      <c r="I19" s="4">
        <f>+'[6]Pennant Hills'!I35</f>
        <v>1.4526315789473685</v>
      </c>
      <c r="J19" s="4">
        <f>+'[6]Pennant Hills'!J35</f>
        <v>0.37105263157894736</v>
      </c>
      <c r="K19" s="4">
        <f>+'[6]Pennant Hills'!K35</f>
        <v>0.1368421052631579</v>
      </c>
    </row>
    <row r="20" spans="1:11" ht="13.5" x14ac:dyDescent="0.3">
      <c r="A20" s="2" t="str">
        <f>+'[6]George Parry'!B2</f>
        <v>Auburn</v>
      </c>
      <c r="B20" s="2" t="str">
        <f>+'[6]George Parry'!B3</f>
        <v>George Parry Oval</v>
      </c>
      <c r="C20" s="4">
        <f>+'[6]George Parry'!J2</f>
        <v>4.6730769230769225</v>
      </c>
      <c r="D20" s="9">
        <f>+'[6]George Parry'!B35</f>
        <v>0</v>
      </c>
      <c r="E20" s="4">
        <f>+'[6]George Parry'!E37</f>
        <v>0</v>
      </c>
      <c r="F20" s="4">
        <f>+'[6]George Parry'!F37</f>
        <v>0</v>
      </c>
      <c r="G20" s="4">
        <f>+'[6]George Parry'!G37</f>
        <v>0</v>
      </c>
      <c r="H20" s="4">
        <f>+'[6]George Parry'!H37</f>
        <v>0</v>
      </c>
      <c r="I20" s="4">
        <f>+'[6]George Parry'!I37</f>
        <v>0</v>
      </c>
      <c r="J20" s="4">
        <f>+'[6]George Parry'!J37</f>
        <v>0</v>
      </c>
      <c r="K20" s="4">
        <f>+'[6]George Parry'!K37</f>
        <v>0</v>
      </c>
    </row>
    <row r="21" spans="1:11" ht="13.5" x14ac:dyDescent="0.3">
      <c r="A21" s="2" t="str">
        <f>+[6]Lindfield!B2</f>
        <v>Lindfield</v>
      </c>
      <c r="B21" s="2" t="str">
        <f>+[6]Lindfield!B3</f>
        <v>Lindfield Oval</v>
      </c>
      <c r="C21" s="4">
        <f>+[6]Lindfield!J2</f>
        <v>4.9157894736842103</v>
      </c>
      <c r="D21" s="9">
        <f>+[6]Lindfield!B33</f>
        <v>19</v>
      </c>
      <c r="E21" s="4">
        <f>+[6]Lindfield!E35</f>
        <v>1.3894736842105262</v>
      </c>
      <c r="F21" s="4">
        <f>+[6]Lindfield!F35</f>
        <v>0.51578947368421058</v>
      </c>
      <c r="G21" s="4">
        <f>+[6]Lindfield!G35</f>
        <v>0.48421052631578948</v>
      </c>
      <c r="H21" s="4">
        <f>+[6]Lindfield!H35</f>
        <v>0.57894736842105265</v>
      </c>
      <c r="I21" s="4">
        <f>+[6]Lindfield!I35</f>
        <v>1.4210526315789473</v>
      </c>
      <c r="J21" s="4">
        <f>+[6]Lindfield!J35</f>
        <v>0.31842105263157894</v>
      </c>
      <c r="K21" s="4">
        <f>+[6]Lindfield!K35</f>
        <v>0.20789473684210527</v>
      </c>
    </row>
    <row r="22" spans="1:11" ht="13.5" x14ac:dyDescent="0.3">
      <c r="A22" s="2" t="str">
        <f>+'[6]Alan Davidson'!B2</f>
        <v>Balmain South Sydney</v>
      </c>
      <c r="B22" s="2" t="str">
        <f>+'[6]Alan Davidson'!B3</f>
        <v>Alan Davidson Oval</v>
      </c>
      <c r="C22" s="4">
        <f>+'[6]Alan Davidson'!J2</f>
        <v>4.3868421052631579</v>
      </c>
      <c r="D22" s="9">
        <f>+'[6]Alan Davidson'!B33</f>
        <v>19</v>
      </c>
      <c r="E22" s="4">
        <f>+'[6]Alan Davidson'!E35</f>
        <v>1.168421052631579</v>
      </c>
      <c r="F22" s="4">
        <f>+'[6]Alan Davidson'!F35</f>
        <v>0.42105263157894735</v>
      </c>
      <c r="G22" s="4">
        <f>+'[6]Alan Davidson'!G35</f>
        <v>0.35263157894736841</v>
      </c>
      <c r="H22" s="4">
        <f>+'[6]Alan Davidson'!H35</f>
        <v>0.4631578947368421</v>
      </c>
      <c r="I22" s="4">
        <f>+'[6]Alan Davidson'!I35</f>
        <v>1.5315789473684212</v>
      </c>
      <c r="J22" s="4">
        <f>+'[6]Alan Davidson'!J35</f>
        <v>0.22631578947368422</v>
      </c>
      <c r="K22" s="4">
        <f>+'[6]Alan Davidson'!K35</f>
        <v>0.22368421052631579</v>
      </c>
    </row>
    <row r="23" spans="1:11" ht="13.5" x14ac:dyDescent="0.3">
      <c r="A23" s="2"/>
      <c r="B23" s="2"/>
      <c r="C23" s="4"/>
      <c r="D23" s="9"/>
      <c r="E23" s="4"/>
      <c r="F23" s="4"/>
      <c r="G23" s="4"/>
      <c r="H23" s="4"/>
      <c r="I23" s="4"/>
      <c r="J23" s="4"/>
      <c r="K23" s="4"/>
    </row>
    <row r="24" spans="1:11" ht="13.5" x14ac:dyDescent="0.3">
      <c r="A24" s="115" t="s">
        <v>77</v>
      </c>
      <c r="B24" s="116"/>
      <c r="C24" s="117"/>
      <c r="D24" s="9"/>
      <c r="E24" s="4"/>
      <c r="F24" s="4"/>
      <c r="G24" s="4"/>
      <c r="H24" s="4"/>
      <c r="I24" s="4"/>
      <c r="J24" s="4"/>
      <c r="K24" s="4"/>
    </row>
    <row r="25" spans="1:11" ht="13.5" x14ac:dyDescent="0.3">
      <c r="A25" s="2" t="str">
        <f>+'[6]Ron Routley'!B2</f>
        <v>Burwood Briars</v>
      </c>
      <c r="B25" s="2" t="str">
        <f>+'[6]Ron Routley'!B3</f>
        <v xml:space="preserve">Ron Routley </v>
      </c>
      <c r="C25" s="4">
        <f>+'[6]Ron Routley'!J2</f>
        <v>6.3875000000000002</v>
      </c>
      <c r="D25" s="9">
        <f>+'[6]Ron Routley'!B34</f>
        <v>0</v>
      </c>
      <c r="E25" s="4">
        <f>+'[6]Ron Routley'!E36</f>
        <v>0</v>
      </c>
      <c r="F25" s="4">
        <f>+'[6]Ron Routley'!F36</f>
        <v>0</v>
      </c>
      <c r="G25" s="4">
        <f>+'[6]Ron Routley'!G36</f>
        <v>0</v>
      </c>
      <c r="H25" s="4">
        <f>+'[6]Ron Routley'!H36</f>
        <v>0</v>
      </c>
      <c r="I25" s="4">
        <f>+'[6]Ron Routley'!I36</f>
        <v>0</v>
      </c>
      <c r="J25" s="4">
        <f>+'[6]Ron Routley'!J36</f>
        <v>0</v>
      </c>
      <c r="K25" s="4">
        <f>+'[6]Ron Routley'!K36</f>
        <v>0</v>
      </c>
    </row>
    <row r="26" spans="1:11" ht="13.5" x14ac:dyDescent="0.3">
      <c r="A26" s="2" t="str">
        <f>+'[6]Ern Holmes'!B2</f>
        <v>Pennant Hills</v>
      </c>
      <c r="B26" s="2" t="str">
        <f>+'[6]Ern Holmes'!B3</f>
        <v>Ern Holmes Oval</v>
      </c>
      <c r="C26" s="4">
        <f>+'[6]Ern Holmes'!J2</f>
        <v>6.3678571428571429</v>
      </c>
      <c r="D26" s="1">
        <f>+'[6]Ern Holmes'!B30</f>
        <v>14</v>
      </c>
      <c r="E26" s="4">
        <f>+'[6]Ern Holmes'!E32</f>
        <v>1.9714285714285715</v>
      </c>
      <c r="F26" s="4">
        <f>+'[6]Ern Holmes'!F32</f>
        <v>0.66428571428571426</v>
      </c>
      <c r="G26" s="4">
        <f>+'[6]Ern Holmes'!G32</f>
        <v>0.69285714285714284</v>
      </c>
      <c r="H26" s="4">
        <f>+'[6]Ern Holmes'!H32</f>
        <v>0.67142857142857137</v>
      </c>
      <c r="I26" s="4">
        <f>+'[6]Ern Holmes'!I32</f>
        <v>1.9285714285714288</v>
      </c>
      <c r="J26" s="4">
        <f>+'[6]Ern Holmes'!J32</f>
        <v>0.4107142857142857</v>
      </c>
      <c r="K26" s="4">
        <f>+'[6]Ern Holmes'!K32</f>
        <v>2.8571428571428571E-2</v>
      </c>
    </row>
    <row r="27" spans="1:11" ht="13.5" x14ac:dyDescent="0.3">
      <c r="A27" s="2" t="str">
        <f>+[6]Jubilee!B2</f>
        <v>Balmain South Sydney</v>
      </c>
      <c r="B27" s="2" t="str">
        <f>+[6]Jubilee!B3</f>
        <v>Jubilee Oval</v>
      </c>
      <c r="C27" s="4">
        <f>+[6]Jubilee!J2</f>
        <v>5.9571428571428564</v>
      </c>
      <c r="D27" s="9">
        <f>+[6]Jubilee!B32</f>
        <v>0</v>
      </c>
      <c r="E27" s="4">
        <f>+[6]Jubilee!E34</f>
        <v>0</v>
      </c>
      <c r="F27" s="4">
        <f>+[6]Jubilee!F34</f>
        <v>0</v>
      </c>
      <c r="G27" s="4">
        <f>+[6]Jubilee!G34</f>
        <v>0</v>
      </c>
      <c r="H27" s="4">
        <f>+[6]Jubilee!H34</f>
        <v>0</v>
      </c>
      <c r="I27" s="4">
        <f>+[6]Jubilee!I34</f>
        <v>0</v>
      </c>
      <c r="J27" s="4">
        <f>+[6]Jubilee!J34</f>
        <v>0</v>
      </c>
      <c r="K27" s="4">
        <f>+[6]Jubilee!K34</f>
        <v>0</v>
      </c>
    </row>
    <row r="28" spans="1:11" ht="13.5" x14ac:dyDescent="0.3">
      <c r="A28" s="2" t="str">
        <f>+[6]Bland!B2</f>
        <v>Georges River</v>
      </c>
      <c r="B28" s="2" t="str">
        <f>+[6]Bland!B3</f>
        <v>Bland</v>
      </c>
      <c r="C28" s="4">
        <f>+[6]Bland!J2</f>
        <v>5.7785714285714294</v>
      </c>
      <c r="D28" s="9">
        <f>+[6]Bland!B30</f>
        <v>7</v>
      </c>
      <c r="E28" s="4">
        <f>+[6]Bland!E32</f>
        <v>1.6714285714285715</v>
      </c>
      <c r="F28" s="4">
        <f>+[6]Bland!F32</f>
        <v>0.55714285714285716</v>
      </c>
      <c r="G28" s="4">
        <f>+[6]Bland!G32</f>
        <v>0.54285714285714282</v>
      </c>
      <c r="H28" s="4">
        <f>+[6]Bland!H32</f>
        <v>0.58571428571428574</v>
      </c>
      <c r="I28" s="4">
        <f>+[6]Bland!I32</f>
        <v>1.9285714285714288</v>
      </c>
      <c r="J28" s="4">
        <f>+[6]Bland!J32</f>
        <v>0.30714285714285716</v>
      </c>
      <c r="K28" s="4">
        <f>+[6]Bland!K32</f>
        <v>0.18571428571428572</v>
      </c>
    </row>
    <row r="29" spans="1:11" ht="13.5" x14ac:dyDescent="0.3">
      <c r="A29" s="2" t="str">
        <f>+[6]Longueville!B2</f>
        <v>Lane Cove</v>
      </c>
      <c r="B29" s="2" t="str">
        <f>+[6]Longueville!B3</f>
        <v>Longueville Oval</v>
      </c>
      <c r="C29" s="4">
        <f>+[6]Longueville!J2</f>
        <v>5.9124999999999996</v>
      </c>
      <c r="D29" s="1">
        <f>+[6]Longueville!B30</f>
        <v>16</v>
      </c>
      <c r="E29" s="4">
        <f>+[6]Longueville!E32</f>
        <v>1.78125</v>
      </c>
      <c r="F29" s="4">
        <f>+[6]Longueville!F32</f>
        <v>0.61875000000000002</v>
      </c>
      <c r="G29" s="4">
        <f>+[6]Longueville!G32</f>
        <v>0.63124999999999998</v>
      </c>
      <c r="H29" s="4">
        <f>+[6]Longueville!H32</f>
        <v>0.63749999999999996</v>
      </c>
      <c r="I29" s="4">
        <f>+[6]Longueville!I32</f>
        <v>1.59375</v>
      </c>
      <c r="J29" s="4">
        <f>+[6]Longueville!J32</f>
        <v>0.41249999999999998</v>
      </c>
      <c r="K29" s="4">
        <f>+[6]Longueville!K32</f>
        <v>0.23749999999999999</v>
      </c>
    </row>
    <row r="30" spans="1:11" ht="13.5" x14ac:dyDescent="0.3">
      <c r="A30" s="2" t="str">
        <f>+'[6]Dave Tribolet'!B2</f>
        <v>Auburn</v>
      </c>
      <c r="B30" s="2" t="str">
        <f>+'[6]Dave Tribolet'!B3</f>
        <v>Dave Tribolet Oval</v>
      </c>
      <c r="C30" s="4">
        <f>+'[6]Dave Tribolet'!J2</f>
        <v>5.84375</v>
      </c>
      <c r="D30" s="9">
        <f>+'[6]Dave Tribolet'!B30</f>
        <v>16</v>
      </c>
      <c r="E30" s="4">
        <f>+'[6]Dave Tribolet'!E32</f>
        <v>1.6124999999999998</v>
      </c>
      <c r="F30" s="4">
        <f>+'[6]Dave Tribolet'!F32</f>
        <v>0.51249999999999996</v>
      </c>
      <c r="G30" s="4">
        <f>+'[6]Dave Tribolet'!G32</f>
        <v>0.61875000000000002</v>
      </c>
      <c r="H30" s="4">
        <f>+'[6]Dave Tribolet'!H32</f>
        <v>0.54374999999999996</v>
      </c>
      <c r="I30" s="4">
        <f>+'[6]Dave Tribolet'!I32</f>
        <v>1.9312500000000001</v>
      </c>
      <c r="J30" s="4">
        <f>+'[6]Dave Tribolet'!J32</f>
        <v>0.34375</v>
      </c>
      <c r="K30" s="4">
        <f>+'[6]Dave Tribolet'!K32</f>
        <v>0.28125</v>
      </c>
    </row>
    <row r="31" spans="1:11" ht="13.5" x14ac:dyDescent="0.3">
      <c r="A31" s="2" t="str">
        <f>+'[6]Ross Gwilliam'!B2</f>
        <v>Macquarie University</v>
      </c>
      <c r="B31" s="2" t="str">
        <f>+'[6]Ross Gwilliam'!B3</f>
        <v>Ross Gwilliam Oval</v>
      </c>
      <c r="C31" s="4">
        <f>+'[6]Ross Gwilliam'!J2</f>
        <v>5.9187500000000002</v>
      </c>
      <c r="D31" s="1">
        <f>+'[6]Ross Gwilliam'!B30</f>
        <v>16</v>
      </c>
      <c r="E31" s="4">
        <f>+'[6]Ross Gwilliam'!E32</f>
        <v>1.7625000000000002</v>
      </c>
      <c r="F31" s="4">
        <f>+'[6]Ross Gwilliam'!F32</f>
        <v>0.55000000000000004</v>
      </c>
      <c r="G31" s="4">
        <f>+'[6]Ross Gwilliam'!G32</f>
        <v>0.58750000000000002</v>
      </c>
      <c r="H31" s="4">
        <f>+'[6]Ross Gwilliam'!H32</f>
        <v>0.53125</v>
      </c>
      <c r="I31" s="4">
        <f>+'[6]Ross Gwilliam'!I32</f>
        <v>1.8187499999999999</v>
      </c>
      <c r="J31" s="4">
        <f>+'[6]Ross Gwilliam'!J32</f>
        <v>0.39374999999999999</v>
      </c>
      <c r="K31" s="4">
        <f>+'[6]Ross Gwilliam'!K32</f>
        <v>0.27500000000000002</v>
      </c>
    </row>
    <row r="32" spans="1:11" ht="13.5" x14ac:dyDescent="0.3">
      <c r="A32" s="2" t="str">
        <f>+'[6]Lance Hutchinson'!B2</f>
        <v>Georges River</v>
      </c>
      <c r="B32" s="2" t="str">
        <f>+'[6]Lance Hutchinson'!B3</f>
        <v>Lance Hutchinson Oval</v>
      </c>
      <c r="C32" s="4">
        <f>+'[6]Lance Hutchinson'!J2</f>
        <v>5.6124999999999998</v>
      </c>
      <c r="D32" s="9">
        <f>+'[6]Lance Hutchinson'!B32</f>
        <v>0</v>
      </c>
      <c r="E32" s="4">
        <f>+'[6]Lance Hutchinson'!E34</f>
        <v>0</v>
      </c>
      <c r="F32" s="4">
        <f>+'[6]Lance Hutchinson'!F34</f>
        <v>0</v>
      </c>
      <c r="G32" s="4">
        <f>+'[6]Lance Hutchinson'!G34</f>
        <v>0</v>
      </c>
      <c r="H32" s="4">
        <f>+'[6]Lance Hutchinson'!H34</f>
        <v>0</v>
      </c>
      <c r="I32" s="4">
        <f>+'[6]Lance Hutchinson'!I34</f>
        <v>0</v>
      </c>
      <c r="J32" s="4">
        <f>+'[6]Lance Hutchinson'!J34</f>
        <v>0</v>
      </c>
      <c r="K32" s="4">
        <f>+'[6]Lance Hutchinson'!K34</f>
        <v>0</v>
      </c>
    </row>
    <row r="33" spans="1:11" ht="13.5" x14ac:dyDescent="0.3">
      <c r="A33" s="2" t="str">
        <f>+'[6]Greenway 2'!B2</f>
        <v>Mt Pritchard-Southern Districts</v>
      </c>
      <c r="B33" s="2" t="str">
        <f>+'[6]Greenway 2'!B3</f>
        <v>Greenway 2</v>
      </c>
      <c r="C33" s="4">
        <f>+'[6]Greenway 2'!J2</f>
        <v>5.421875</v>
      </c>
      <c r="D33" s="9">
        <f>+'[6]Greenway 2'!B34</f>
        <v>0</v>
      </c>
      <c r="E33" s="4">
        <f>+'[6]Greenway 2'!E36</f>
        <v>0</v>
      </c>
      <c r="F33" s="4">
        <f>+'[6]Greenway 2'!F36</f>
        <v>0</v>
      </c>
      <c r="G33" s="4">
        <f>+'[6]Greenway 2'!G36</f>
        <v>0</v>
      </c>
      <c r="H33" s="4">
        <f>+'[6]Greenway 2'!H36</f>
        <v>0</v>
      </c>
      <c r="I33" s="4">
        <f>+'[6]Greenway 2'!I36</f>
        <v>0</v>
      </c>
      <c r="J33" s="4">
        <f>+'[6]Greenway 2'!J36</f>
        <v>0</v>
      </c>
      <c r="K33" s="4">
        <f>+'[6]Greenway 2'!K36</f>
        <v>0</v>
      </c>
    </row>
    <row r="34" spans="1:11" ht="13.5" x14ac:dyDescent="0.3">
      <c r="A34" s="2" t="str">
        <f>+'[6]Frank Gray'!B2</f>
        <v>Warringah</v>
      </c>
      <c r="B34" s="2" t="str">
        <f>+'[6]Frank Gray'!B3</f>
        <v>Frank Gray Oval</v>
      </c>
      <c r="C34" s="4">
        <f>+'[6]Frank Gray'!J2</f>
        <v>5.5968749999999998</v>
      </c>
      <c r="D34" s="9">
        <f>+'[6]Frank Gray'!B32</f>
        <v>0</v>
      </c>
      <c r="E34" s="4">
        <f>+'[6]Frank Gray'!E34</f>
        <v>0</v>
      </c>
      <c r="F34" s="4">
        <f>+'[6]Frank Gray'!F34</f>
        <v>0</v>
      </c>
      <c r="G34" s="4">
        <f>+'[6]Frank Gray'!G34</f>
        <v>0</v>
      </c>
      <c r="H34" s="4">
        <f>+'[6]Frank Gray'!H34</f>
        <v>0</v>
      </c>
      <c r="I34" s="4">
        <f>+'[6]Frank Gray'!I34</f>
        <v>0</v>
      </c>
      <c r="J34" s="4">
        <f>+'[6]Frank Gray'!J34</f>
        <v>0</v>
      </c>
      <c r="K34" s="4">
        <f>+'[6]Frank Gray'!K34</f>
        <v>0</v>
      </c>
    </row>
    <row r="35" spans="1:11" ht="13.5" x14ac:dyDescent="0.3">
      <c r="A35" s="2" t="str">
        <f>+'[6]Charles McLaughlin'!B2</f>
        <v>North West Sydney</v>
      </c>
      <c r="B35" s="2" t="str">
        <f>+'[6]Charles McLaughlin'!B3</f>
        <v>Charles McLaughlin</v>
      </c>
      <c r="C35" s="4">
        <f>+'[6]Charles McLaughlin'!J2</f>
        <v>4.9906249999999996</v>
      </c>
      <c r="D35" s="1">
        <f>+'[6]Charles McLaughlin'!B30</f>
        <v>16</v>
      </c>
      <c r="E35" s="4">
        <f>+'[6]Charles McLaughlin'!E32</f>
        <v>1.4812500000000002</v>
      </c>
      <c r="F35" s="4">
        <f>+'[6]Charles McLaughlin'!F32</f>
        <v>0.46250000000000002</v>
      </c>
      <c r="G35" s="4">
        <f>+'[6]Charles McLaughlin'!G32</f>
        <v>0.53125</v>
      </c>
      <c r="H35" s="4">
        <f>+'[6]Charles McLaughlin'!H32</f>
        <v>0.51249999999999996</v>
      </c>
      <c r="I35" s="4">
        <f>+'[6]Charles McLaughlin'!I32</f>
        <v>1.5750000000000002</v>
      </c>
      <c r="J35" s="4">
        <f>+'[6]Charles McLaughlin'!J32</f>
        <v>0.33437499999999998</v>
      </c>
      <c r="K35" s="4">
        <f>+'[6]Charles McLaughlin'!K32</f>
        <v>9.375E-2</v>
      </c>
    </row>
    <row r="36" spans="1:11" ht="13.5" x14ac:dyDescent="0.3">
      <c r="A36" s="2" t="str">
        <f>+[6]Epping!B2</f>
        <v>Epping</v>
      </c>
      <c r="B36" s="2" t="str">
        <f>+[6]Epping!B3</f>
        <v>Epping Oval</v>
      </c>
      <c r="C36" s="4">
        <f>+[6]Epping!J2</f>
        <v>4.8593750000000009</v>
      </c>
      <c r="D36" s="9">
        <f>+[6]Epping!B30</f>
        <v>16</v>
      </c>
      <c r="E36" s="4">
        <f>+[6]Epping!E32</f>
        <v>1.3875000000000002</v>
      </c>
      <c r="F36" s="4">
        <f>+[6]Epping!F32</f>
        <v>0.5</v>
      </c>
      <c r="G36" s="4">
        <f>+[6]Epping!G32</f>
        <v>0.5625</v>
      </c>
      <c r="H36" s="4">
        <f>+[6]Epping!H32</f>
        <v>0.5</v>
      </c>
      <c r="I36" s="4">
        <f>+[6]Epping!I32</f>
        <v>1.4437500000000001</v>
      </c>
      <c r="J36" s="4">
        <f>+[6]Epping!J32</f>
        <v>0.28125</v>
      </c>
      <c r="K36" s="4">
        <f>+[6]Epping!K32</f>
        <v>0.18437500000000001</v>
      </c>
    </row>
    <row r="37" spans="1:11" ht="13.5" x14ac:dyDescent="0.3">
      <c r="A37" s="2" t="str">
        <f>+'[6]Bark Huts'!B2</f>
        <v>Strathfield</v>
      </c>
      <c r="B37" s="2" t="str">
        <f>+'[6]Bark Huts'!B3</f>
        <v>Bark Huts</v>
      </c>
      <c r="C37" s="4">
        <f>+'[6]Bark Huts'!J2</f>
        <v>4.5714285714285712</v>
      </c>
      <c r="D37" s="9">
        <f>+'[6]Bark Huts'!B30</f>
        <v>14</v>
      </c>
      <c r="E37" s="4">
        <f>+'[6]Bark Huts'!E32</f>
        <v>1.3285714285714285</v>
      </c>
      <c r="F37" s="4">
        <f>+'[6]Bark Huts'!F32</f>
        <v>0.43571428571428572</v>
      </c>
      <c r="G37" s="4">
        <f>+'[6]Bark Huts'!G32</f>
        <v>0.49285714285714288</v>
      </c>
      <c r="H37" s="4">
        <f>+'[6]Bark Huts'!H32</f>
        <v>0.48571428571428571</v>
      </c>
      <c r="I37" s="4">
        <f>+'[6]Bark Huts'!I32</f>
        <v>1.4785714285714286</v>
      </c>
      <c r="J37" s="4">
        <f>+'[6]Bark Huts'!J32</f>
        <v>0.26428571428571429</v>
      </c>
      <c r="K37" s="4">
        <f>+'[6]Bark Huts'!K32</f>
        <v>8.5714285714285715E-2</v>
      </c>
    </row>
    <row r="38" spans="1:11" ht="13.5" x14ac:dyDescent="0.3">
      <c r="A38" s="2" t="str">
        <f>+'[6]Roseville Park'!B2</f>
        <v>Roseville</v>
      </c>
      <c r="B38" s="2" t="str">
        <f>+'[6]Roseville Park'!B3</f>
        <v>Roseville Park</v>
      </c>
      <c r="C38" s="4">
        <f>+'[6]Roseville Park'!J2</f>
        <v>4.8624999999999998</v>
      </c>
      <c r="D38" s="1">
        <f>+'[6]Roseville Park'!B30</f>
        <v>16</v>
      </c>
      <c r="E38" s="4">
        <f>+'[6]Roseville Park'!E32</f>
        <v>1.5</v>
      </c>
      <c r="F38" s="4">
        <f>+'[6]Roseville Park'!F32</f>
        <v>0.49375000000000002</v>
      </c>
      <c r="G38" s="4">
        <f>+'[6]Roseville Park'!G32</f>
        <v>0.45624999999999999</v>
      </c>
      <c r="H38" s="4">
        <f>+'[6]Roseville Park'!H32</f>
        <v>0.48749999999999999</v>
      </c>
      <c r="I38" s="4">
        <f>+'[6]Roseville Park'!I32</f>
        <v>1.5374999999999999</v>
      </c>
      <c r="J38" s="4">
        <f>+'[6]Roseville Park'!J32</f>
        <v>0.37187500000000001</v>
      </c>
      <c r="K38" s="4">
        <f>+'[6]Roseville Park'!K32</f>
        <v>1.5625E-2</v>
      </c>
    </row>
    <row r="39" spans="1:11" ht="13.5" x14ac:dyDescent="0.3">
      <c r="A39" s="10" t="str">
        <f>+[6]Acron!B2</f>
        <v>Lindfield</v>
      </c>
      <c r="B39" s="10" t="str">
        <f>+[6]Acron!B3</f>
        <v>Acron Oval</v>
      </c>
      <c r="C39" s="4">
        <f>+[6]Acron!J2</f>
        <v>3.9781249999999999</v>
      </c>
      <c r="D39" s="1">
        <f>+[6]Acron!B30</f>
        <v>16</v>
      </c>
      <c r="E39" s="4">
        <f>+[6]Acron!E32</f>
        <v>1.2374999999999998</v>
      </c>
      <c r="F39" s="4">
        <f>+[6]Acron!F32</f>
        <v>0.41875000000000001</v>
      </c>
      <c r="G39" s="4">
        <f>+[6]Acron!G32</f>
        <v>0.27500000000000002</v>
      </c>
      <c r="H39" s="4">
        <f>+[6]Acron!H32</f>
        <v>0.35</v>
      </c>
      <c r="I39" s="4">
        <f>+[6]Acron!I32</f>
        <v>1.4249999999999998</v>
      </c>
      <c r="J39" s="4">
        <f>+[6]Acron!J32</f>
        <v>0.26250000000000001</v>
      </c>
      <c r="K39" s="4">
        <f>+[6]Acron!K32</f>
        <v>9.3749999999999997E-3</v>
      </c>
    </row>
    <row r="40" spans="1:11" ht="13.5" x14ac:dyDescent="0.3">
      <c r="A40" s="2"/>
      <c r="B40" s="2"/>
      <c r="C40" s="4"/>
      <c r="D40" s="1"/>
      <c r="E40" s="4"/>
      <c r="F40" s="4"/>
      <c r="G40" s="4"/>
      <c r="H40" s="4"/>
      <c r="I40" s="4"/>
      <c r="J40" s="4"/>
      <c r="K40" s="4"/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A1:K40"/>
  <sheetViews>
    <sheetView workbookViewId="0">
      <selection activeCell="E40" sqref="E40"/>
    </sheetView>
  </sheetViews>
  <sheetFormatPr defaultRowHeight="12.5" x14ac:dyDescent="0.25"/>
  <cols>
    <col min="1" max="1" width="31.453125" customWidth="1"/>
    <col min="2" max="2" width="23" bestFit="1" customWidth="1"/>
    <col min="3" max="3" width="7.1796875" bestFit="1" customWidth="1"/>
    <col min="4" max="4" width="10.7265625" customWidth="1"/>
    <col min="8" max="8" width="11.453125" customWidth="1"/>
    <col min="9" max="9" width="10.1796875" customWidth="1"/>
    <col min="10" max="10" width="11" customWidth="1"/>
    <col min="11" max="11" width="15.26953125" customWidth="1"/>
  </cols>
  <sheetData>
    <row r="1" spans="1:11" ht="13.5" x14ac:dyDescent="0.3">
      <c r="A1" s="115" t="s">
        <v>95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3.5" x14ac:dyDescent="0.3">
      <c r="A2" s="115"/>
      <c r="B2" s="115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3.5" x14ac:dyDescent="0.3">
      <c r="A3" s="120" t="s">
        <v>0</v>
      </c>
      <c r="B3" s="120" t="s">
        <v>1</v>
      </c>
      <c r="C3" s="121" t="s">
        <v>4</v>
      </c>
      <c r="D3" s="121" t="s">
        <v>10</v>
      </c>
      <c r="E3" s="122" t="s">
        <v>13</v>
      </c>
      <c r="F3" s="122" t="s">
        <v>13</v>
      </c>
      <c r="G3" s="121" t="s">
        <v>13</v>
      </c>
      <c r="H3" s="123" t="s">
        <v>13</v>
      </c>
      <c r="I3" s="121" t="s">
        <v>18</v>
      </c>
      <c r="J3" s="121" t="s">
        <v>3</v>
      </c>
      <c r="K3" s="121" t="s">
        <v>7</v>
      </c>
    </row>
    <row r="4" spans="1:11" ht="13.5" x14ac:dyDescent="0.3">
      <c r="A4" s="124"/>
      <c r="B4" s="124"/>
      <c r="C4" s="124"/>
      <c r="D4" s="125" t="s">
        <v>11</v>
      </c>
      <c r="E4" s="126" t="s">
        <v>12</v>
      </c>
      <c r="F4" s="126" t="s">
        <v>14</v>
      </c>
      <c r="G4" s="127" t="s">
        <v>15</v>
      </c>
      <c r="H4" s="128" t="s">
        <v>16</v>
      </c>
      <c r="I4" s="127" t="s">
        <v>17</v>
      </c>
      <c r="J4" s="124"/>
      <c r="K4" s="124"/>
    </row>
    <row r="5" spans="1:11" ht="13.5" x14ac:dyDescent="0.3">
      <c r="A5" s="129"/>
      <c r="B5" s="129"/>
      <c r="C5" s="130">
        <v>70</v>
      </c>
      <c r="D5" s="131" t="s">
        <v>9</v>
      </c>
      <c r="E5" s="132">
        <v>10</v>
      </c>
      <c r="F5" s="132">
        <v>10</v>
      </c>
      <c r="G5" s="130">
        <v>10</v>
      </c>
      <c r="H5" s="133">
        <v>10</v>
      </c>
      <c r="I5" s="130">
        <v>10</v>
      </c>
      <c r="J5" s="130">
        <v>10</v>
      </c>
      <c r="K5" s="130">
        <v>10</v>
      </c>
    </row>
    <row r="6" spans="1:11" ht="13.5" x14ac:dyDescent="0.3">
      <c r="A6" s="219" t="s">
        <v>8</v>
      </c>
      <c r="B6" s="220"/>
      <c r="C6" s="134">
        <v>10</v>
      </c>
      <c r="D6" s="135"/>
      <c r="E6" s="136">
        <v>3</v>
      </c>
      <c r="F6" s="136">
        <v>1</v>
      </c>
      <c r="G6" s="134">
        <v>1</v>
      </c>
      <c r="H6" s="137">
        <v>1</v>
      </c>
      <c r="I6" s="134">
        <v>3</v>
      </c>
      <c r="J6" s="134">
        <v>0.5</v>
      </c>
      <c r="K6" s="134">
        <v>0.5</v>
      </c>
    </row>
    <row r="7" spans="1:11" ht="13.5" x14ac:dyDescent="0.3">
      <c r="A7" s="15"/>
      <c r="B7" s="15"/>
      <c r="C7" s="16"/>
      <c r="D7" s="17"/>
      <c r="E7" s="16"/>
      <c r="F7" s="16"/>
      <c r="G7" s="16"/>
      <c r="H7" s="16"/>
      <c r="I7" s="16"/>
      <c r="J7" s="16"/>
      <c r="K7" s="16"/>
    </row>
    <row r="8" spans="1:11" ht="13.5" x14ac:dyDescent="0.3">
      <c r="A8" s="115" t="s">
        <v>89</v>
      </c>
      <c r="B8" s="116"/>
      <c r="C8" s="118"/>
      <c r="D8" s="1"/>
      <c r="E8" s="1"/>
      <c r="F8" s="1"/>
      <c r="G8" s="1"/>
      <c r="H8" s="1"/>
      <c r="I8" s="1"/>
      <c r="J8" s="1"/>
      <c r="K8" s="1"/>
    </row>
    <row r="9" spans="1:11" ht="13.5" x14ac:dyDescent="0.3">
      <c r="A9" s="2" t="s">
        <v>23</v>
      </c>
      <c r="B9" s="2" t="s">
        <v>54</v>
      </c>
      <c r="C9" s="4">
        <v>8.6714285714285708</v>
      </c>
      <c r="D9" s="9">
        <v>21</v>
      </c>
      <c r="E9" s="4">
        <v>2.3714285714285714</v>
      </c>
      <c r="F9" s="4">
        <v>0.86190476190476195</v>
      </c>
      <c r="G9" s="4">
        <v>0.91428571428571426</v>
      </c>
      <c r="H9" s="4">
        <v>0.86190476190476195</v>
      </c>
      <c r="I9" s="4">
        <v>2.7285714285714286</v>
      </c>
      <c r="J9" s="4">
        <v>0.4642857142857143</v>
      </c>
      <c r="K9" s="4">
        <v>0.46904761904761905</v>
      </c>
    </row>
    <row r="10" spans="1:11" ht="13.5" x14ac:dyDescent="0.3">
      <c r="A10" s="2" t="s">
        <v>20</v>
      </c>
      <c r="B10" s="2" t="s">
        <v>63</v>
      </c>
      <c r="C10" s="4">
        <v>8.4166666666666679</v>
      </c>
      <c r="D10" s="9">
        <v>33</v>
      </c>
      <c r="E10" s="4">
        <v>2.3636363636363633</v>
      </c>
      <c r="F10" s="4">
        <v>0.78181818181818186</v>
      </c>
      <c r="G10" s="4">
        <v>0.83333333333333337</v>
      </c>
      <c r="H10" s="4">
        <v>0.84242424242424241</v>
      </c>
      <c r="I10" s="4">
        <v>2.663636363636364</v>
      </c>
      <c r="J10" s="4">
        <v>0.48333333333333334</v>
      </c>
      <c r="K10" s="4">
        <v>0.44848484848484849</v>
      </c>
    </row>
    <row r="11" spans="1:11" ht="13.5" x14ac:dyDescent="0.3">
      <c r="A11" s="2" t="s">
        <v>36</v>
      </c>
      <c r="B11" s="2" t="s">
        <v>53</v>
      </c>
      <c r="C11" s="4">
        <v>7.8925925925925924</v>
      </c>
      <c r="D11" s="9">
        <v>27</v>
      </c>
      <c r="E11" s="4">
        <v>2.2555555555555555</v>
      </c>
      <c r="F11" s="4">
        <v>0.77407407407407403</v>
      </c>
      <c r="G11" s="4">
        <v>0.82962962962962961</v>
      </c>
      <c r="H11" s="4">
        <v>0.8</v>
      </c>
      <c r="I11" s="4">
        <v>2.3888888888888888</v>
      </c>
      <c r="J11" s="4">
        <v>0.47592592592592592</v>
      </c>
      <c r="K11" s="4">
        <v>0.36851851851851852</v>
      </c>
    </row>
    <row r="12" spans="1:11" ht="13.5" x14ac:dyDescent="0.3">
      <c r="A12" s="2" t="s">
        <v>25</v>
      </c>
      <c r="B12" s="2" t="s">
        <v>64</v>
      </c>
      <c r="C12" s="4">
        <v>7.8208333333333337</v>
      </c>
      <c r="D12" s="9">
        <v>24</v>
      </c>
      <c r="E12" s="4">
        <v>2.2374999999999998</v>
      </c>
      <c r="F12" s="4">
        <v>0.76666666666666672</v>
      </c>
      <c r="G12" s="4">
        <v>0.79166666666666663</v>
      </c>
      <c r="H12" s="4">
        <v>0.78333333333333333</v>
      </c>
      <c r="I12" s="4">
        <v>2.3874999999999997</v>
      </c>
      <c r="J12" s="4">
        <v>0.47916666666666669</v>
      </c>
      <c r="K12" s="4">
        <v>0.375</v>
      </c>
    </row>
    <row r="13" spans="1:11" ht="13.5" x14ac:dyDescent="0.3">
      <c r="A13" s="2" t="s">
        <v>19</v>
      </c>
      <c r="B13" s="2" t="s">
        <v>58</v>
      </c>
      <c r="C13" s="4">
        <v>7.2903846153846157</v>
      </c>
      <c r="D13" s="9">
        <v>26</v>
      </c>
      <c r="E13" s="4">
        <v>1.6730769230769231</v>
      </c>
      <c r="F13" s="4">
        <v>0.66923076923076918</v>
      </c>
      <c r="G13" s="4">
        <v>0.73076923076923073</v>
      </c>
      <c r="H13" s="4">
        <v>0.72307692307692306</v>
      </c>
      <c r="I13" s="4">
        <v>2.5499999999999998</v>
      </c>
      <c r="J13" s="4">
        <v>0.47884615384615387</v>
      </c>
      <c r="K13" s="4">
        <v>0.4653846153846154</v>
      </c>
    </row>
    <row r="14" spans="1:11" ht="13.5" x14ac:dyDescent="0.3">
      <c r="A14" s="2" t="s">
        <v>28</v>
      </c>
      <c r="B14" s="2" t="s">
        <v>60</v>
      </c>
      <c r="C14" s="4">
        <v>7.2259999999999991</v>
      </c>
      <c r="D14" s="9">
        <v>25</v>
      </c>
      <c r="E14" s="4">
        <v>2.016</v>
      </c>
      <c r="F14" s="4">
        <v>0.69199999999999995</v>
      </c>
      <c r="G14" s="4">
        <v>0.72</v>
      </c>
      <c r="H14" s="4">
        <v>0.73599999999999999</v>
      </c>
      <c r="I14" s="4">
        <v>2.3159999999999998</v>
      </c>
      <c r="J14" s="4">
        <v>0.46800000000000003</v>
      </c>
      <c r="K14" s="4">
        <v>0.27800000000000002</v>
      </c>
    </row>
    <row r="15" spans="1:11" ht="13.5" x14ac:dyDescent="0.3">
      <c r="A15" s="2" t="s">
        <v>39</v>
      </c>
      <c r="B15" s="2" t="s">
        <v>42</v>
      </c>
      <c r="C15" s="4">
        <v>7.2685185185185182</v>
      </c>
      <c r="D15" s="9">
        <v>27</v>
      </c>
      <c r="E15" s="4">
        <v>1.9666666666666668</v>
      </c>
      <c r="F15" s="4">
        <v>0.7</v>
      </c>
      <c r="G15" s="4">
        <v>0.67037037037037039</v>
      </c>
      <c r="H15" s="4">
        <v>0.73333333333333328</v>
      </c>
      <c r="I15" s="4">
        <v>2.5222222222222221</v>
      </c>
      <c r="J15" s="4">
        <v>0.45370370370370372</v>
      </c>
      <c r="K15" s="4">
        <v>0.22222222222222221</v>
      </c>
    </row>
    <row r="16" spans="1:11" ht="13.5" x14ac:dyDescent="0.3">
      <c r="A16" s="2" t="s">
        <v>92</v>
      </c>
      <c r="B16" s="2" t="s">
        <v>50</v>
      </c>
      <c r="C16" s="4">
        <v>6.7473684210526308</v>
      </c>
      <c r="D16" s="9">
        <v>19</v>
      </c>
      <c r="E16" s="4">
        <v>1.8947368421052631</v>
      </c>
      <c r="F16" s="4">
        <v>0.67368421052631577</v>
      </c>
      <c r="G16" s="4">
        <v>0.57894736842105265</v>
      </c>
      <c r="H16" s="4">
        <v>0.72105263157894739</v>
      </c>
      <c r="I16" s="4">
        <v>2.2421052631578946</v>
      </c>
      <c r="J16" s="4">
        <v>0.45</v>
      </c>
      <c r="K16" s="4">
        <v>0.18684210526315789</v>
      </c>
    </row>
    <row r="17" spans="1:11" ht="13.5" x14ac:dyDescent="0.3">
      <c r="A17" s="2" t="s">
        <v>38</v>
      </c>
      <c r="B17" s="2" t="s">
        <v>84</v>
      </c>
      <c r="C17" s="4">
        <v>6.7397058823529417</v>
      </c>
      <c r="D17" s="9">
        <v>34</v>
      </c>
      <c r="E17" s="4">
        <v>1.9676470588235295</v>
      </c>
      <c r="F17" s="4">
        <v>0.6705882352941176</v>
      </c>
      <c r="G17" s="4">
        <v>0.58529411764705885</v>
      </c>
      <c r="H17" s="4">
        <v>0.72941176470588232</v>
      </c>
      <c r="I17" s="4">
        <v>2.0823529411764703</v>
      </c>
      <c r="J17" s="4">
        <v>0.45588235294117646</v>
      </c>
      <c r="K17" s="4">
        <v>0.24852941176470589</v>
      </c>
    </row>
    <row r="18" spans="1:11" ht="13.5" x14ac:dyDescent="0.3">
      <c r="A18" s="2" t="s">
        <v>27</v>
      </c>
      <c r="B18" s="2" t="s">
        <v>59</v>
      </c>
      <c r="C18" s="4">
        <v>6.2288461538461544</v>
      </c>
      <c r="D18" s="9">
        <v>26</v>
      </c>
      <c r="E18" s="4">
        <v>1.9846153846153847</v>
      </c>
      <c r="F18" s="4">
        <v>0.71923076923076923</v>
      </c>
      <c r="G18" s="4">
        <v>0.65</v>
      </c>
      <c r="H18" s="4">
        <v>0.69615384615384612</v>
      </c>
      <c r="I18" s="4">
        <v>1.4538461538461538</v>
      </c>
      <c r="J18" s="4">
        <v>0.42692307692307691</v>
      </c>
      <c r="K18" s="4">
        <v>0.29807692307692307</v>
      </c>
    </row>
    <row r="19" spans="1:11" ht="13.5" x14ac:dyDescent="0.3">
      <c r="A19" s="2" t="s">
        <v>94</v>
      </c>
      <c r="B19" s="2" t="s">
        <v>45</v>
      </c>
      <c r="C19" s="4">
        <v>6.1339999999999995</v>
      </c>
      <c r="D19" s="1">
        <v>25</v>
      </c>
      <c r="E19" s="4">
        <v>1.7999999999999998</v>
      </c>
      <c r="F19" s="4">
        <v>0.61599999999999999</v>
      </c>
      <c r="G19" s="4">
        <v>0.68400000000000005</v>
      </c>
      <c r="H19" s="4">
        <v>0.69199999999999995</v>
      </c>
      <c r="I19" s="4">
        <v>1.9079999999999999</v>
      </c>
      <c r="J19" s="4">
        <v>0.40400000000000003</v>
      </c>
      <c r="K19" s="4">
        <v>0.03</v>
      </c>
    </row>
    <row r="20" spans="1:11" ht="13.5" x14ac:dyDescent="0.3">
      <c r="A20" s="2" t="s">
        <v>29</v>
      </c>
      <c r="B20" s="2" t="s">
        <v>61</v>
      </c>
      <c r="C20" s="4">
        <v>6.0304347826086957</v>
      </c>
      <c r="D20" s="9">
        <v>23</v>
      </c>
      <c r="E20" s="4">
        <v>1.7608695652173916</v>
      </c>
      <c r="F20" s="4">
        <v>0.61739130434782608</v>
      </c>
      <c r="G20" s="4">
        <v>0.74782608695652175</v>
      </c>
      <c r="H20" s="4">
        <v>0.64347826086956517</v>
      </c>
      <c r="I20" s="4">
        <v>1.8652173913043477</v>
      </c>
      <c r="J20" s="4">
        <v>0.36304347826086958</v>
      </c>
      <c r="K20" s="4">
        <v>3.2608695652173912E-2</v>
      </c>
    </row>
    <row r="21" spans="1:11" ht="13.5" x14ac:dyDescent="0.3">
      <c r="A21" s="2" t="s">
        <v>22</v>
      </c>
      <c r="B21" s="2" t="s">
        <v>72</v>
      </c>
      <c r="C21" s="4">
        <v>6.0625</v>
      </c>
      <c r="D21" s="1">
        <v>28</v>
      </c>
      <c r="E21" s="4">
        <v>1.6821428571428572</v>
      </c>
      <c r="F21" s="4">
        <v>0.62857142857142856</v>
      </c>
      <c r="G21" s="4">
        <v>0.7</v>
      </c>
      <c r="H21" s="4">
        <v>0.71071428571428574</v>
      </c>
      <c r="I21" s="4">
        <v>1.7678571428571428</v>
      </c>
      <c r="J21" s="4">
        <v>0.41249999999999998</v>
      </c>
      <c r="K21" s="4">
        <v>0.16071428571428573</v>
      </c>
    </row>
    <row r="22" spans="1:11" ht="13.5" x14ac:dyDescent="0.3">
      <c r="A22" s="2" t="s">
        <v>31</v>
      </c>
      <c r="B22" s="2" t="s">
        <v>32</v>
      </c>
      <c r="C22" s="4">
        <v>5.9280000000000008</v>
      </c>
      <c r="D22" s="9">
        <v>25</v>
      </c>
      <c r="E22" s="4">
        <v>1.6800000000000002</v>
      </c>
      <c r="F22" s="4">
        <v>0.63200000000000001</v>
      </c>
      <c r="G22" s="4">
        <v>0.624</v>
      </c>
      <c r="H22" s="4">
        <v>0.70799999999999996</v>
      </c>
      <c r="I22" s="4">
        <v>1.6440000000000001</v>
      </c>
      <c r="J22" s="4">
        <v>0.42399999999999999</v>
      </c>
      <c r="K22" s="4">
        <v>0.216</v>
      </c>
    </row>
    <row r="23" spans="1:11" ht="13.5" x14ac:dyDescent="0.3">
      <c r="A23" s="2"/>
      <c r="B23" s="2"/>
      <c r="C23" s="4"/>
      <c r="D23" s="9"/>
      <c r="E23" s="4"/>
      <c r="F23" s="4"/>
      <c r="G23" s="4"/>
      <c r="H23" s="4"/>
      <c r="I23" s="4"/>
      <c r="J23" s="4"/>
      <c r="K23" s="4"/>
    </row>
    <row r="24" spans="1:11" ht="13.5" x14ac:dyDescent="0.3">
      <c r="A24" s="115" t="s">
        <v>77</v>
      </c>
      <c r="B24" s="116"/>
      <c r="C24" s="117"/>
      <c r="D24" s="9"/>
      <c r="E24" s="4"/>
      <c r="F24" s="4"/>
      <c r="G24" s="4"/>
      <c r="H24" s="4"/>
      <c r="I24" s="4"/>
      <c r="J24" s="4"/>
      <c r="K24" s="4"/>
    </row>
    <row r="25" spans="1:11" ht="13.5" x14ac:dyDescent="0.3">
      <c r="A25" s="2" t="s">
        <v>20</v>
      </c>
      <c r="B25" s="2" t="s">
        <v>70</v>
      </c>
      <c r="C25" s="4">
        <v>7.3846153846153859</v>
      </c>
      <c r="D25" s="9">
        <v>26</v>
      </c>
      <c r="E25" s="4">
        <v>2.1346153846153846</v>
      </c>
      <c r="F25" s="4">
        <v>0.73076923076923073</v>
      </c>
      <c r="G25" s="4">
        <v>0.74230769230769234</v>
      </c>
      <c r="H25" s="4">
        <v>0.77307692307692311</v>
      </c>
      <c r="I25" s="4">
        <v>2.1461538461538461</v>
      </c>
      <c r="J25" s="4">
        <v>0.46923076923076923</v>
      </c>
      <c r="K25" s="4">
        <v>0.38846153846153847</v>
      </c>
    </row>
    <row r="26" spans="1:11" ht="13.5" x14ac:dyDescent="0.3">
      <c r="A26" s="2" t="s">
        <v>92</v>
      </c>
      <c r="B26" s="2" t="s">
        <v>93</v>
      </c>
      <c r="C26" s="4">
        <v>7.3473684210526313</v>
      </c>
      <c r="D26" s="9">
        <v>19</v>
      </c>
      <c r="E26" s="4">
        <v>2.2421052631578946</v>
      </c>
      <c r="F26" s="4">
        <v>0.74210526315789471</v>
      </c>
      <c r="G26" s="4">
        <v>0.73157894736842111</v>
      </c>
      <c r="H26" s="4">
        <v>0.76315789473684215</v>
      </c>
      <c r="I26" s="4">
        <v>2.3842105263157896</v>
      </c>
      <c r="J26" s="4">
        <v>0.43421052631578949</v>
      </c>
      <c r="K26" s="4">
        <v>0.05</v>
      </c>
    </row>
    <row r="27" spans="1:11" ht="13.5" x14ac:dyDescent="0.3">
      <c r="A27" s="2" t="s">
        <v>36</v>
      </c>
      <c r="B27" s="2" t="s">
        <v>69</v>
      </c>
      <c r="C27" s="4">
        <v>7.3000000000000007</v>
      </c>
      <c r="D27" s="9">
        <v>22</v>
      </c>
      <c r="E27" s="4">
        <v>2.1818181818181817</v>
      </c>
      <c r="F27" s="4">
        <v>0.72272727272727277</v>
      </c>
      <c r="G27" s="4">
        <v>0.83181818181818179</v>
      </c>
      <c r="H27" s="4">
        <v>0.74090909090909096</v>
      </c>
      <c r="I27" s="4">
        <v>2.3590909090909093</v>
      </c>
      <c r="J27" s="4">
        <v>0.46363636363636362</v>
      </c>
      <c r="K27" s="4">
        <v>0</v>
      </c>
    </row>
    <row r="28" spans="1:11" ht="13.5" x14ac:dyDescent="0.3">
      <c r="A28" s="2" t="s">
        <v>19</v>
      </c>
      <c r="B28" s="2" t="s">
        <v>65</v>
      </c>
      <c r="C28" s="4">
        <v>7.1083333333333334</v>
      </c>
      <c r="D28" s="9">
        <v>24</v>
      </c>
      <c r="E28" s="4">
        <v>1.9624999999999999</v>
      </c>
      <c r="F28" s="4">
        <v>0.65</v>
      </c>
      <c r="G28" s="4">
        <v>0.70833333333333337</v>
      </c>
      <c r="H28" s="4">
        <v>0.65416666666666667</v>
      </c>
      <c r="I28" s="4">
        <v>2.2625000000000002</v>
      </c>
      <c r="J28" s="4">
        <v>0.46041666666666664</v>
      </c>
      <c r="K28" s="4">
        <v>0.41041666666666665</v>
      </c>
    </row>
    <row r="29" spans="1:11" ht="13.5" x14ac:dyDescent="0.3">
      <c r="A29" s="2" t="s">
        <v>23</v>
      </c>
      <c r="B29" s="2" t="s">
        <v>66</v>
      </c>
      <c r="C29" s="4">
        <v>7.0269230769230768</v>
      </c>
      <c r="D29" s="9">
        <v>26</v>
      </c>
      <c r="E29" s="4">
        <v>2.0423076923076922</v>
      </c>
      <c r="F29" s="4">
        <v>0.68076923076923079</v>
      </c>
      <c r="G29" s="4">
        <v>0.61538461538461542</v>
      </c>
      <c r="H29" s="4">
        <v>0.72307692307692306</v>
      </c>
      <c r="I29" s="4">
        <v>2.1807692307692306</v>
      </c>
      <c r="J29" s="4">
        <v>0.43846153846153846</v>
      </c>
      <c r="K29" s="4">
        <v>0.34615384615384615</v>
      </c>
    </row>
    <row r="30" spans="1:11" ht="13.5" x14ac:dyDescent="0.3">
      <c r="A30" s="2" t="s">
        <v>25</v>
      </c>
      <c r="B30" s="2" t="s">
        <v>73</v>
      </c>
      <c r="C30" s="4">
        <v>6.9642857142857144</v>
      </c>
      <c r="D30" s="1">
        <v>21</v>
      </c>
      <c r="E30" s="4">
        <v>1.9857142857142858</v>
      </c>
      <c r="F30" s="4">
        <v>0.70476190476190481</v>
      </c>
      <c r="G30" s="4">
        <v>0.71904761904761905</v>
      </c>
      <c r="H30" s="4">
        <v>0.71904761904761905</v>
      </c>
      <c r="I30" s="4">
        <v>2.2714285714285714</v>
      </c>
      <c r="J30" s="4">
        <v>0.47619047619047616</v>
      </c>
      <c r="K30" s="4">
        <v>8.8095238095238101E-2</v>
      </c>
    </row>
    <row r="31" spans="1:11" ht="13.5" x14ac:dyDescent="0.3">
      <c r="A31" s="2" t="s">
        <v>28</v>
      </c>
      <c r="B31" s="2" t="s">
        <v>68</v>
      </c>
      <c r="C31" s="4">
        <v>6.6325000000000003</v>
      </c>
      <c r="D31" s="1">
        <v>20</v>
      </c>
      <c r="E31" s="4">
        <v>2.04</v>
      </c>
      <c r="F31" s="4">
        <v>0.68</v>
      </c>
      <c r="G31" s="4">
        <v>0.69</v>
      </c>
      <c r="H31" s="4">
        <v>0.71499999999999997</v>
      </c>
      <c r="I31" s="4">
        <v>1.9650000000000001</v>
      </c>
      <c r="J31" s="4">
        <v>0.44500000000000001</v>
      </c>
      <c r="K31" s="4">
        <v>9.7500000000000003E-2</v>
      </c>
    </row>
    <row r="32" spans="1:11" ht="13.5" x14ac:dyDescent="0.3">
      <c r="A32" s="2" t="s">
        <v>29</v>
      </c>
      <c r="B32" s="2" t="s">
        <v>71</v>
      </c>
      <c r="C32" s="4">
        <v>6.6272727272727279</v>
      </c>
      <c r="D32" s="1">
        <v>22</v>
      </c>
      <c r="E32" s="4">
        <v>2.0727272727272728</v>
      </c>
      <c r="F32" s="4">
        <v>0.67272727272727273</v>
      </c>
      <c r="G32" s="4">
        <v>0.74090909090909096</v>
      </c>
      <c r="H32" s="4">
        <v>0.72727272727272729</v>
      </c>
      <c r="I32" s="4">
        <v>1.9636363636363636</v>
      </c>
      <c r="J32" s="4">
        <v>0.4068181818181818</v>
      </c>
      <c r="K32" s="4">
        <v>4.3181818181818182E-2</v>
      </c>
    </row>
    <row r="33" spans="1:11" ht="13.5" x14ac:dyDescent="0.3">
      <c r="A33" s="2" t="s">
        <v>39</v>
      </c>
      <c r="B33" s="2" t="s">
        <v>86</v>
      </c>
      <c r="C33" s="4">
        <v>6.2704545454545455</v>
      </c>
      <c r="D33" s="1">
        <v>22</v>
      </c>
      <c r="E33" s="4">
        <v>1.8545454545454545</v>
      </c>
      <c r="F33" s="4">
        <v>0.61818181818181817</v>
      </c>
      <c r="G33" s="4">
        <v>0.68181818181818177</v>
      </c>
      <c r="H33" s="4">
        <v>0.6045454545454545</v>
      </c>
      <c r="I33" s="4">
        <v>2.0045454545454549</v>
      </c>
      <c r="J33" s="4">
        <v>0.375</v>
      </c>
      <c r="K33" s="4">
        <v>0.13181818181818181</v>
      </c>
    </row>
    <row r="34" spans="1:11" ht="13.5" x14ac:dyDescent="0.3">
      <c r="A34" s="2" t="s">
        <v>38</v>
      </c>
      <c r="B34" s="2" t="s">
        <v>56</v>
      </c>
      <c r="C34" s="4">
        <v>6.1788461538461537</v>
      </c>
      <c r="D34" s="9">
        <v>26</v>
      </c>
      <c r="E34" s="4">
        <v>1.8115384615384613</v>
      </c>
      <c r="F34" s="4">
        <v>0.65769230769230769</v>
      </c>
      <c r="G34" s="4">
        <v>0.66923076923076918</v>
      </c>
      <c r="H34" s="4">
        <v>0.7</v>
      </c>
      <c r="I34" s="4">
        <v>1.8115384615384613</v>
      </c>
      <c r="J34" s="4">
        <v>0.40192307692307694</v>
      </c>
      <c r="K34" s="4">
        <v>0.12692307692307692</v>
      </c>
    </row>
    <row r="35" spans="1:11" ht="13.5" x14ac:dyDescent="0.3">
      <c r="A35" s="10" t="s">
        <v>27</v>
      </c>
      <c r="B35" s="10" t="s">
        <v>67</v>
      </c>
      <c r="C35" s="4">
        <v>6.0785714285714283</v>
      </c>
      <c r="D35" s="1">
        <v>21</v>
      </c>
      <c r="E35" s="4">
        <v>1.7999999999999998</v>
      </c>
      <c r="F35" s="4">
        <v>0.6333333333333333</v>
      </c>
      <c r="G35" s="4">
        <v>0.6428571428571429</v>
      </c>
      <c r="H35" s="4">
        <v>0.61428571428571432</v>
      </c>
      <c r="I35" s="4">
        <v>1.9571428571428573</v>
      </c>
      <c r="J35" s="4">
        <v>0.4</v>
      </c>
      <c r="K35" s="4">
        <v>3.0952380952380953E-2</v>
      </c>
    </row>
    <row r="36" spans="1:11" ht="13.5" x14ac:dyDescent="0.3">
      <c r="A36" s="2" t="s">
        <v>22</v>
      </c>
      <c r="B36" s="2" t="s">
        <v>55</v>
      </c>
      <c r="C36" s="4">
        <v>6.0204545454545455</v>
      </c>
      <c r="D36" s="9">
        <v>22</v>
      </c>
      <c r="E36" s="4">
        <v>1.7727272727272729</v>
      </c>
      <c r="F36" s="4">
        <v>0.63636363636363635</v>
      </c>
      <c r="G36" s="4">
        <v>0.69545454545454544</v>
      </c>
      <c r="H36" s="4">
        <v>0.63181818181818183</v>
      </c>
      <c r="I36" s="4">
        <v>1.7863636363636364</v>
      </c>
      <c r="J36" s="4">
        <v>0.40227272727272728</v>
      </c>
      <c r="K36" s="4">
        <v>9.5454545454545459E-2</v>
      </c>
    </row>
    <row r="37" spans="1:11" ht="13.5" x14ac:dyDescent="0.3">
      <c r="A37" s="2" t="s">
        <v>31</v>
      </c>
      <c r="B37" s="2" t="s">
        <v>62</v>
      </c>
      <c r="C37" s="4">
        <v>5.9818181818181815</v>
      </c>
      <c r="D37" s="1">
        <v>22</v>
      </c>
      <c r="E37" s="4">
        <v>1.7454545454545454</v>
      </c>
      <c r="F37" s="4">
        <v>0.59545454545454546</v>
      </c>
      <c r="G37" s="4">
        <v>0.57272727272727275</v>
      </c>
      <c r="H37" s="4">
        <v>0.63181818181818183</v>
      </c>
      <c r="I37" s="4">
        <v>1.9227272727272726</v>
      </c>
      <c r="J37" s="4">
        <v>0.40909090909090912</v>
      </c>
      <c r="K37" s="4">
        <v>0.10454545454545454</v>
      </c>
    </row>
    <row r="38" spans="1:11" ht="13.5" x14ac:dyDescent="0.3">
      <c r="A38" s="2" t="s">
        <v>23</v>
      </c>
      <c r="B38" s="2" t="s">
        <v>81</v>
      </c>
      <c r="C38" s="4">
        <v>5.7791666666666677</v>
      </c>
      <c r="D38" s="9">
        <v>12</v>
      </c>
      <c r="E38" s="4">
        <v>1.6500000000000001</v>
      </c>
      <c r="F38" s="4">
        <v>0.51666666666666672</v>
      </c>
      <c r="G38" s="4">
        <v>0.64166666666666672</v>
      </c>
      <c r="H38" s="4">
        <v>0.58333333333333337</v>
      </c>
      <c r="I38" s="4">
        <v>1.9750000000000001</v>
      </c>
      <c r="J38" s="4">
        <v>0.37083333333333335</v>
      </c>
      <c r="K38" s="4">
        <v>4.1666666666666664E-2</v>
      </c>
    </row>
    <row r="39" spans="1:11" ht="13.5" x14ac:dyDescent="0.3">
      <c r="A39" s="2" t="s">
        <v>94</v>
      </c>
      <c r="B39" s="2" t="s">
        <v>57</v>
      </c>
      <c r="C39" s="4">
        <v>5.7045454545454541</v>
      </c>
      <c r="D39" s="9">
        <v>22</v>
      </c>
      <c r="E39" s="4">
        <v>1.7045454545454546</v>
      </c>
      <c r="F39" s="4">
        <v>0.6</v>
      </c>
      <c r="G39" s="4">
        <v>0.61818181818181817</v>
      </c>
      <c r="H39" s="4">
        <v>0.57727272727272727</v>
      </c>
      <c r="I39" s="4">
        <v>1.8409090909090908</v>
      </c>
      <c r="J39" s="4">
        <v>0.36363636363636365</v>
      </c>
      <c r="K39" s="4">
        <v>0</v>
      </c>
    </row>
    <row r="40" spans="1:11" ht="13.5" x14ac:dyDescent="0.3">
      <c r="A40" s="2" t="s">
        <v>92</v>
      </c>
      <c r="B40" s="2" t="s">
        <v>74</v>
      </c>
      <c r="C40" s="4">
        <v>5.3149999999999995</v>
      </c>
      <c r="D40" s="1">
        <v>10</v>
      </c>
      <c r="E40" s="4">
        <v>1.47</v>
      </c>
      <c r="F40" s="4">
        <v>0.54</v>
      </c>
      <c r="G40" s="4">
        <v>0.63</v>
      </c>
      <c r="H40" s="4">
        <v>0.53</v>
      </c>
      <c r="I40" s="4">
        <v>1.53</v>
      </c>
      <c r="J40" s="4">
        <v>0.43</v>
      </c>
      <c r="K40" s="4">
        <v>0.185</v>
      </c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44"/>
  </sheetPr>
  <dimension ref="A1:Q46"/>
  <sheetViews>
    <sheetView workbookViewId="0">
      <pane ySplit="6" topLeftCell="A10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5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5" x14ac:dyDescent="0.3">
      <c r="A2" s="115" t="s">
        <v>48</v>
      </c>
      <c r="B2" s="115" t="s">
        <v>118</v>
      </c>
      <c r="C2" s="119"/>
      <c r="D2" s="119"/>
      <c r="E2" s="119"/>
      <c r="F2" s="212" t="s">
        <v>52</v>
      </c>
      <c r="G2" s="212"/>
      <c r="H2" s="139">
        <f>+I35</f>
        <v>7.080000000000001</v>
      </c>
      <c r="I2" s="115"/>
      <c r="J2" s="139"/>
    </row>
    <row r="3" spans="1:15" x14ac:dyDescent="0.3">
      <c r="A3" s="115" t="s">
        <v>49</v>
      </c>
      <c r="B3" s="115" t="s">
        <v>34</v>
      </c>
      <c r="C3" s="119"/>
      <c r="D3" s="119"/>
      <c r="E3" s="119"/>
      <c r="F3" s="119"/>
      <c r="G3" s="119"/>
      <c r="H3" s="119"/>
      <c r="I3" s="119"/>
      <c r="J3" s="119"/>
    </row>
    <row r="4" spans="1:15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5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5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5" x14ac:dyDescent="0.3">
      <c r="A7" s="155"/>
      <c r="B7" s="8"/>
      <c r="C7" s="1">
        <v>1</v>
      </c>
      <c r="D7" s="1">
        <v>1</v>
      </c>
      <c r="E7" s="9" t="s">
        <v>153</v>
      </c>
      <c r="F7" s="9" t="s">
        <v>153</v>
      </c>
      <c r="G7" s="9" t="s">
        <v>153</v>
      </c>
      <c r="H7" s="9" t="s">
        <v>153</v>
      </c>
      <c r="I7" s="1" t="e">
        <f>0.6*E7+0.25*F7+0.1*G7+0.05*H7</f>
        <v>#VALUE!</v>
      </c>
      <c r="J7" s="166"/>
    </row>
    <row r="8" spans="1:15" x14ac:dyDescent="0.3">
      <c r="A8" s="155"/>
      <c r="B8" s="8"/>
      <c r="C8" s="1">
        <v>2</v>
      </c>
      <c r="D8" s="1">
        <v>1</v>
      </c>
      <c r="E8" s="9" t="s">
        <v>153</v>
      </c>
      <c r="F8" s="9" t="s">
        <v>153</v>
      </c>
      <c r="G8" s="9" t="s">
        <v>153</v>
      </c>
      <c r="H8" s="9" t="s">
        <v>153</v>
      </c>
      <c r="I8" s="1" t="e">
        <f>0.6*E8+0.25*F8+0.1*G8+0.05*H8</f>
        <v>#VALUE!</v>
      </c>
      <c r="J8" s="166"/>
    </row>
    <row r="9" spans="1:15" x14ac:dyDescent="0.3">
      <c r="A9" s="155"/>
      <c r="B9" s="8"/>
      <c r="C9" s="1">
        <v>2</v>
      </c>
      <c r="D9" s="1">
        <v>2</v>
      </c>
      <c r="E9" s="9" t="s">
        <v>153</v>
      </c>
      <c r="F9" s="9" t="s">
        <v>153</v>
      </c>
      <c r="G9" s="9" t="s">
        <v>153</v>
      </c>
      <c r="H9" s="9" t="s">
        <v>153</v>
      </c>
      <c r="I9" s="1" t="e">
        <f>0.6*E9+0.25*F9+0.1*G9+0.05*H9</f>
        <v>#VALUE!</v>
      </c>
      <c r="J9" s="166"/>
      <c r="O9" s="8"/>
    </row>
    <row r="10" spans="1:15" x14ac:dyDescent="0.3">
      <c r="A10" s="155"/>
      <c r="B10" s="8"/>
      <c r="C10" s="1">
        <v>3</v>
      </c>
      <c r="D10" s="1">
        <v>1</v>
      </c>
      <c r="E10" s="9" t="s">
        <v>153</v>
      </c>
      <c r="F10" s="9" t="s">
        <v>153</v>
      </c>
      <c r="G10" s="9" t="s">
        <v>153</v>
      </c>
      <c r="H10" s="9" t="s">
        <v>153</v>
      </c>
      <c r="I10" s="1" t="e">
        <f t="shared" ref="I10:I27" si="0">0.6*E10+0.25*F10+0.1*G10+0.05*H10</f>
        <v>#VALUE!</v>
      </c>
      <c r="J10" s="166"/>
      <c r="O10" s="8"/>
    </row>
    <row r="11" spans="1:15" x14ac:dyDescent="0.3">
      <c r="A11" s="155"/>
      <c r="B11" s="8"/>
      <c r="C11" s="1">
        <v>3</v>
      </c>
      <c r="D11" s="1">
        <v>2</v>
      </c>
      <c r="E11" s="9" t="s">
        <v>153</v>
      </c>
      <c r="F11" s="9" t="s">
        <v>153</v>
      </c>
      <c r="G11" s="9" t="s">
        <v>153</v>
      </c>
      <c r="H11" s="9" t="s">
        <v>153</v>
      </c>
      <c r="I11" s="1" t="e">
        <f t="shared" si="0"/>
        <v>#VALUE!</v>
      </c>
      <c r="J11" s="166"/>
      <c r="O11" s="8"/>
    </row>
    <row r="12" spans="1:15" x14ac:dyDescent="0.3">
      <c r="A12" s="155"/>
      <c r="B12" s="8"/>
      <c r="C12" s="1">
        <v>4</v>
      </c>
      <c r="D12" s="1">
        <v>1</v>
      </c>
      <c r="E12" s="9" t="s">
        <v>153</v>
      </c>
      <c r="F12" s="9" t="s">
        <v>153</v>
      </c>
      <c r="G12" s="9" t="s">
        <v>153</v>
      </c>
      <c r="H12" s="9" t="s">
        <v>153</v>
      </c>
      <c r="I12" s="1" t="e">
        <f t="shared" si="0"/>
        <v>#VALUE!</v>
      </c>
      <c r="J12" s="166"/>
      <c r="O12" s="8"/>
    </row>
    <row r="13" spans="1:15" x14ac:dyDescent="0.3">
      <c r="A13" s="155"/>
      <c r="B13" s="8"/>
      <c r="C13" s="1">
        <v>4</v>
      </c>
      <c r="D13" s="1">
        <v>2</v>
      </c>
      <c r="E13" s="9" t="s">
        <v>153</v>
      </c>
      <c r="F13" s="9" t="s">
        <v>153</v>
      </c>
      <c r="G13" s="9" t="s">
        <v>153</v>
      </c>
      <c r="H13" s="9" t="s">
        <v>153</v>
      </c>
      <c r="I13" s="1" t="e">
        <f t="shared" si="0"/>
        <v>#VALUE!</v>
      </c>
      <c r="J13" s="166"/>
      <c r="O13" s="8"/>
    </row>
    <row r="14" spans="1:15" ht="12" customHeight="1" x14ac:dyDescent="0.3">
      <c r="A14" s="155"/>
      <c r="B14" s="8"/>
      <c r="C14" s="1">
        <v>5</v>
      </c>
      <c r="D14" s="1">
        <v>1</v>
      </c>
      <c r="E14" s="9" t="s">
        <v>153</v>
      </c>
      <c r="F14" s="9" t="s">
        <v>153</v>
      </c>
      <c r="G14" s="9" t="s">
        <v>153</v>
      </c>
      <c r="H14" s="9" t="s">
        <v>153</v>
      </c>
      <c r="I14" s="1" t="e">
        <f t="shared" si="0"/>
        <v>#VALUE!</v>
      </c>
      <c r="J14" s="166"/>
      <c r="O14" s="8"/>
    </row>
    <row r="15" spans="1:15" x14ac:dyDescent="0.3">
      <c r="A15" s="155"/>
      <c r="B15" s="8"/>
      <c r="C15" s="1">
        <v>5</v>
      </c>
      <c r="D15" s="1">
        <v>2</v>
      </c>
      <c r="E15" s="9" t="s">
        <v>153</v>
      </c>
      <c r="F15" s="9" t="s">
        <v>153</v>
      </c>
      <c r="G15" s="9" t="s">
        <v>153</v>
      </c>
      <c r="H15" s="9" t="s">
        <v>153</v>
      </c>
      <c r="I15" s="1" t="e">
        <f t="shared" si="0"/>
        <v>#VALUE!</v>
      </c>
      <c r="J15" s="166"/>
      <c r="O15" s="8"/>
    </row>
    <row r="16" spans="1:15" x14ac:dyDescent="0.3">
      <c r="A16" s="155">
        <v>45262</v>
      </c>
      <c r="B16" s="8">
        <v>3</v>
      </c>
      <c r="C16" s="1">
        <v>6</v>
      </c>
      <c r="D16" s="1">
        <v>1</v>
      </c>
      <c r="E16" s="9">
        <v>8</v>
      </c>
      <c r="F16" s="9">
        <v>9</v>
      </c>
      <c r="G16" s="9">
        <v>6</v>
      </c>
      <c r="H16" s="9">
        <v>5</v>
      </c>
      <c r="I16" s="1">
        <f t="shared" si="0"/>
        <v>7.9</v>
      </c>
      <c r="J16" s="166"/>
      <c r="O16" s="8"/>
    </row>
    <row r="17" spans="1:17" x14ac:dyDescent="0.3">
      <c r="A17" s="155">
        <v>45269</v>
      </c>
      <c r="B17" s="8">
        <v>3</v>
      </c>
      <c r="C17" s="1">
        <v>6</v>
      </c>
      <c r="D17" s="1">
        <v>2</v>
      </c>
      <c r="E17" s="9">
        <v>8</v>
      </c>
      <c r="F17" s="9">
        <v>9</v>
      </c>
      <c r="G17" s="9">
        <v>8</v>
      </c>
      <c r="H17" s="9">
        <v>5</v>
      </c>
      <c r="I17" s="1">
        <f t="shared" si="0"/>
        <v>8.1</v>
      </c>
      <c r="J17" s="166"/>
      <c r="N17" s="155"/>
      <c r="O17" s="8"/>
      <c r="P17" s="1"/>
      <c r="Q17" s="1"/>
    </row>
    <row r="18" spans="1:17" x14ac:dyDescent="0.3">
      <c r="A18" s="155">
        <v>45276</v>
      </c>
      <c r="B18" s="8">
        <v>4</v>
      </c>
      <c r="C18" s="1">
        <v>7</v>
      </c>
      <c r="D18" s="1">
        <v>1</v>
      </c>
      <c r="E18" s="9">
        <v>7</v>
      </c>
      <c r="F18" s="9">
        <v>4</v>
      </c>
      <c r="G18" s="9">
        <v>3</v>
      </c>
      <c r="H18" s="9">
        <v>5</v>
      </c>
      <c r="I18" s="1">
        <f t="shared" si="0"/>
        <v>5.75</v>
      </c>
      <c r="J18" s="166"/>
      <c r="N18" s="155"/>
      <c r="O18" s="8"/>
      <c r="P18" s="1"/>
      <c r="Q18" s="1"/>
    </row>
    <row r="19" spans="1:17" x14ac:dyDescent="0.3">
      <c r="A19" s="155">
        <v>45297</v>
      </c>
      <c r="B19" s="8">
        <v>1</v>
      </c>
      <c r="C19" s="1">
        <v>8</v>
      </c>
      <c r="D19" s="1">
        <v>1</v>
      </c>
      <c r="E19" s="9">
        <v>8</v>
      </c>
      <c r="F19" s="9">
        <v>8</v>
      </c>
      <c r="G19" s="9">
        <v>4</v>
      </c>
      <c r="H19" s="9">
        <v>3</v>
      </c>
      <c r="I19" s="1">
        <f t="shared" si="0"/>
        <v>7.3500000000000005</v>
      </c>
      <c r="J19" s="166"/>
    </row>
    <row r="20" spans="1:17" x14ac:dyDescent="0.3">
      <c r="A20" s="155">
        <v>45304</v>
      </c>
      <c r="B20" s="8">
        <v>2</v>
      </c>
      <c r="C20" s="1">
        <v>9</v>
      </c>
      <c r="D20" s="1">
        <v>1</v>
      </c>
      <c r="E20" s="9">
        <v>7</v>
      </c>
      <c r="F20" s="9">
        <v>5</v>
      </c>
      <c r="G20" s="9">
        <v>6</v>
      </c>
      <c r="H20" s="9">
        <v>5</v>
      </c>
      <c r="I20" s="1">
        <f t="shared" si="0"/>
        <v>6.3000000000000007</v>
      </c>
      <c r="J20" s="166"/>
    </row>
    <row r="21" spans="1:17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7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7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7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7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7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7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7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7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7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4"/>
    </row>
    <row r="31" spans="1:17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7"/>
    </row>
    <row r="32" spans="1:17" x14ac:dyDescent="0.3">
      <c r="A32" s="1"/>
      <c r="B32" s="155"/>
      <c r="C32" s="2"/>
      <c r="D32" s="2"/>
      <c r="E32" s="4"/>
      <c r="F32" s="4"/>
      <c r="G32" s="4"/>
      <c r="H32" s="4"/>
      <c r="I32" s="4"/>
      <c r="J32" s="4"/>
    </row>
    <row r="33" spans="1:12" x14ac:dyDescent="0.3">
      <c r="A33" s="2" t="s">
        <v>4</v>
      </c>
      <c r="C33" s="1"/>
      <c r="E33" s="4">
        <f>SUM(E7:E31)</f>
        <v>38</v>
      </c>
      <c r="F33" s="4">
        <f>SUM(F7:F31)</f>
        <v>35</v>
      </c>
      <c r="G33" s="4">
        <f>SUM(G7:G31)</f>
        <v>27</v>
      </c>
      <c r="H33" s="4">
        <f>SUM(H7:H31)</f>
        <v>23</v>
      </c>
      <c r="I33" s="7">
        <f>0.6*E33+0.25*F33+0.1*G33+0.05*H33</f>
        <v>35.4</v>
      </c>
      <c r="J33" s="4"/>
    </row>
    <row r="34" spans="1:12" x14ac:dyDescent="0.3">
      <c r="A34" s="2" t="s">
        <v>9</v>
      </c>
      <c r="B34" s="1">
        <f>COUNT(E7:E31)</f>
        <v>5</v>
      </c>
      <c r="C34" s="1"/>
      <c r="E34" s="4">
        <f>$B$34</f>
        <v>5</v>
      </c>
      <c r="F34" s="4">
        <f>$B$34</f>
        <v>5</v>
      </c>
      <c r="G34" s="4">
        <f>$B$34</f>
        <v>5</v>
      </c>
      <c r="H34" s="4">
        <f>$B$34</f>
        <v>5</v>
      </c>
      <c r="I34" s="4"/>
      <c r="J34" s="4"/>
    </row>
    <row r="35" spans="1:12" x14ac:dyDescent="0.3">
      <c r="A35" s="2" t="s">
        <v>97</v>
      </c>
      <c r="C35" s="1"/>
      <c r="E35" s="4">
        <f>+E33/($B$34*10)*'[1]Summary All Grounds'!$G$5</f>
        <v>4.5600000000000005</v>
      </c>
      <c r="F35" s="4">
        <f>+F33/($B$34*10)*'[1]Summary All Grounds'!$H$5</f>
        <v>1.75</v>
      </c>
      <c r="G35" s="4">
        <f>+G33/($B$34*10)*'[1]Summary All Grounds'!$I$5</f>
        <v>0.54</v>
      </c>
      <c r="H35" s="4">
        <f>+H33/($B$34*10)*'[1]Summary All Grounds'!$J$5</f>
        <v>0.23</v>
      </c>
      <c r="I35" s="4">
        <f>SUM(E35:H35)</f>
        <v>7.080000000000001</v>
      </c>
      <c r="J35" s="2" t="s">
        <v>115</v>
      </c>
    </row>
    <row r="36" spans="1:12" x14ac:dyDescent="0.3">
      <c r="A36" s="1"/>
      <c r="B36" s="155"/>
      <c r="C36" s="1"/>
      <c r="E36" s="4"/>
      <c r="F36" s="4"/>
      <c r="G36" s="4"/>
      <c r="H36" s="4"/>
      <c r="I36" s="4"/>
      <c r="J36" s="2" t="s">
        <v>116</v>
      </c>
    </row>
    <row r="37" spans="1:12" x14ac:dyDescent="0.3">
      <c r="A37" s="1"/>
      <c r="B37" s="155"/>
      <c r="C37" s="1"/>
      <c r="I37" s="4">
        <f>+I33/B34</f>
        <v>7.08</v>
      </c>
      <c r="J37" s="4"/>
    </row>
    <row r="38" spans="1:12" x14ac:dyDescent="0.3">
      <c r="A38" s="1"/>
      <c r="B38" s="155"/>
      <c r="C38" s="1"/>
      <c r="I38" s="4">
        <f>+I35-I37</f>
        <v>0</v>
      </c>
      <c r="J38" s="7"/>
    </row>
    <row r="39" spans="1:12" x14ac:dyDescent="0.3">
      <c r="A39" s="1"/>
      <c r="B39" s="155"/>
      <c r="C39" s="2"/>
      <c r="D39" s="2"/>
      <c r="E39" s="4"/>
      <c r="F39" s="4"/>
      <c r="G39" s="4"/>
      <c r="H39" s="4"/>
      <c r="I39" s="4"/>
      <c r="J39" s="4"/>
    </row>
    <row r="40" spans="1:12" x14ac:dyDescent="0.3">
      <c r="C40" s="1"/>
      <c r="E40" s="4"/>
      <c r="F40" s="4"/>
      <c r="G40" s="4"/>
      <c r="H40" s="4"/>
      <c r="I40" s="7"/>
      <c r="J40" s="4"/>
    </row>
    <row r="41" spans="1:12" x14ac:dyDescent="0.3">
      <c r="C41" s="1"/>
      <c r="E41" s="4"/>
      <c r="F41" s="4"/>
      <c r="G41" s="4"/>
      <c r="H41" s="4"/>
      <c r="I41" s="4"/>
      <c r="J41" s="4"/>
    </row>
    <row r="42" spans="1:12" x14ac:dyDescent="0.3">
      <c r="C42" s="1"/>
      <c r="E42" s="4"/>
      <c r="F42" s="4"/>
      <c r="G42" s="4"/>
      <c r="H42" s="4"/>
      <c r="I42" s="4"/>
      <c r="J42" s="2"/>
    </row>
    <row r="43" spans="1:12" x14ac:dyDescent="0.3">
      <c r="A43" s="1"/>
      <c r="B43" s="155"/>
      <c r="C43" s="1"/>
      <c r="E43" s="4"/>
      <c r="F43" s="4"/>
      <c r="G43" s="4"/>
      <c r="H43" s="4"/>
      <c r="I43" s="4"/>
      <c r="J43" s="2"/>
      <c r="L43" s="156"/>
    </row>
    <row r="44" spans="1:12" x14ac:dyDescent="0.3">
      <c r="A44" s="1"/>
      <c r="B44" s="155"/>
      <c r="C44" s="1"/>
      <c r="I44" s="4"/>
      <c r="J44" s="2"/>
    </row>
    <row r="45" spans="1:12" x14ac:dyDescent="0.3">
      <c r="A45" s="199"/>
      <c r="B45" s="200"/>
      <c r="C45" s="199"/>
      <c r="I45" s="4"/>
    </row>
    <row r="46" spans="1:12" x14ac:dyDescent="0.3">
      <c r="A46" s="1"/>
      <c r="B46" s="155"/>
      <c r="C46" s="1"/>
      <c r="I46" s="2"/>
    </row>
  </sheetData>
  <mergeCells count="1">
    <mergeCell ref="F2:G2"/>
  </mergeCells>
  <phoneticPr fontId="0" type="noConversion"/>
  <pageMargins left="0.75" right="0.23" top="0.2" bottom="0.28999999999999998" header="0.32" footer="0.21"/>
  <pageSetup orientation="landscape" horizontalDpi="36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</sheetPr>
  <dimension ref="A1:K38"/>
  <sheetViews>
    <sheetView workbookViewId="0">
      <selection activeCell="E40" sqref="E40"/>
    </sheetView>
  </sheetViews>
  <sheetFormatPr defaultColWidth="9.1796875" defaultRowHeight="13.5" x14ac:dyDescent="0.3"/>
  <cols>
    <col min="1" max="1" width="25.7265625" style="2" customWidth="1"/>
    <col min="2" max="2" width="23" style="2" bestFit="1" customWidth="1"/>
    <col min="3" max="4" width="8.7265625" style="1" bestFit="1" customWidth="1"/>
    <col min="5" max="7" width="8.453125" style="1" bestFit="1" customWidth="1"/>
    <col min="8" max="8" width="9.54296875" style="1" bestFit="1" customWidth="1"/>
    <col min="9" max="9" width="8.26953125" style="1" bestFit="1" customWidth="1"/>
    <col min="10" max="10" width="9.1796875" style="1"/>
    <col min="11" max="11" width="13.1796875" style="1" bestFit="1" customWidth="1"/>
    <col min="12" max="16384" width="9.1796875" style="2"/>
  </cols>
  <sheetData>
    <row r="1" spans="1:11" ht="12.75" customHeight="1" x14ac:dyDescent="0.3">
      <c r="A1" s="14" t="s">
        <v>91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2.75" customHeight="1" x14ac:dyDescent="0.3">
      <c r="A2" s="14"/>
      <c r="B2" s="14"/>
      <c r="C2" s="94"/>
      <c r="D2" s="94"/>
      <c r="E2" s="94"/>
      <c r="F2" s="94"/>
      <c r="G2" s="94"/>
      <c r="H2" s="94"/>
      <c r="I2" s="94"/>
      <c r="J2" s="94"/>
      <c r="K2" s="94"/>
    </row>
    <row r="3" spans="1:11" s="3" customFormat="1" ht="12.75" customHeight="1" x14ac:dyDescent="0.3">
      <c r="A3" s="95" t="s">
        <v>0</v>
      </c>
      <c r="B3" s="95" t="s">
        <v>1</v>
      </c>
      <c r="C3" s="96" t="s">
        <v>4</v>
      </c>
      <c r="D3" s="96" t="s">
        <v>10</v>
      </c>
      <c r="E3" s="97" t="s">
        <v>13</v>
      </c>
      <c r="F3" s="97" t="s">
        <v>13</v>
      </c>
      <c r="G3" s="96" t="s">
        <v>13</v>
      </c>
      <c r="H3" s="98" t="s">
        <v>13</v>
      </c>
      <c r="I3" s="96" t="s">
        <v>18</v>
      </c>
      <c r="J3" s="96" t="s">
        <v>3</v>
      </c>
      <c r="K3" s="96" t="s">
        <v>7</v>
      </c>
    </row>
    <row r="4" spans="1:11" s="3" customFormat="1" ht="12.75" customHeight="1" x14ac:dyDescent="0.3">
      <c r="A4" s="99"/>
      <c r="B4" s="99"/>
      <c r="C4" s="99"/>
      <c r="D4" s="100" t="s">
        <v>11</v>
      </c>
      <c r="E4" s="101" t="s">
        <v>12</v>
      </c>
      <c r="F4" s="101" t="s">
        <v>14</v>
      </c>
      <c r="G4" s="102" t="s">
        <v>15</v>
      </c>
      <c r="H4" s="103" t="s">
        <v>16</v>
      </c>
      <c r="I4" s="102" t="s">
        <v>17</v>
      </c>
      <c r="J4" s="99"/>
      <c r="K4" s="99"/>
    </row>
    <row r="5" spans="1:11" ht="12.75" customHeight="1" x14ac:dyDescent="0.3">
      <c r="A5" s="104"/>
      <c r="B5" s="104"/>
      <c r="C5" s="105">
        <v>70</v>
      </c>
      <c r="D5" s="106" t="s">
        <v>9</v>
      </c>
      <c r="E5" s="107">
        <v>10</v>
      </c>
      <c r="F5" s="107">
        <v>10</v>
      </c>
      <c r="G5" s="105">
        <v>10</v>
      </c>
      <c r="H5" s="108">
        <v>10</v>
      </c>
      <c r="I5" s="105">
        <v>10</v>
      </c>
      <c r="J5" s="105">
        <v>10</v>
      </c>
      <c r="K5" s="105">
        <v>10</v>
      </c>
    </row>
    <row r="6" spans="1:11" ht="12.75" customHeight="1" x14ac:dyDescent="0.3">
      <c r="A6" s="221" t="s">
        <v>88</v>
      </c>
      <c r="B6" s="222"/>
      <c r="C6" s="109">
        <f>SUM(E6:K6)</f>
        <v>10</v>
      </c>
      <c r="D6" s="110"/>
      <c r="E6" s="111">
        <v>3</v>
      </c>
      <c r="F6" s="111">
        <v>1</v>
      </c>
      <c r="G6" s="109">
        <v>1</v>
      </c>
      <c r="H6" s="112">
        <v>1</v>
      </c>
      <c r="I6" s="109">
        <v>3</v>
      </c>
      <c r="J6" s="109">
        <v>0.5</v>
      </c>
      <c r="K6" s="109">
        <v>0.5</v>
      </c>
    </row>
    <row r="7" spans="1:11" ht="12.75" customHeight="1" x14ac:dyDescent="0.3">
      <c r="A7" s="15"/>
      <c r="B7" s="15"/>
      <c r="C7" s="16"/>
      <c r="D7" s="17"/>
      <c r="E7" s="16"/>
      <c r="F7" s="16"/>
      <c r="G7" s="16"/>
      <c r="H7" s="16"/>
      <c r="I7" s="16"/>
      <c r="J7" s="16"/>
      <c r="K7" s="16"/>
    </row>
    <row r="8" spans="1:11" ht="12.75" customHeight="1" x14ac:dyDescent="0.3">
      <c r="A8" s="14" t="s">
        <v>89</v>
      </c>
    </row>
    <row r="9" spans="1:11" ht="12.75" customHeight="1" x14ac:dyDescent="0.3">
      <c r="A9" s="2" t="str">
        <f>+Bexley!B2</f>
        <v>Georges River</v>
      </c>
      <c r="B9" s="2" t="str">
        <f>+Bexley!B3</f>
        <v>Bexley</v>
      </c>
      <c r="C9" s="4">
        <v>8.1136363636363633</v>
      </c>
      <c r="D9" s="9">
        <v>22</v>
      </c>
      <c r="E9" s="4">
        <v>2.1954545454545453</v>
      </c>
      <c r="F9" s="4">
        <v>0.77272727272727271</v>
      </c>
      <c r="G9" s="4">
        <v>0.83636363636363631</v>
      </c>
      <c r="H9" s="4">
        <v>0.79545454545454541</v>
      </c>
      <c r="I9" s="4">
        <v>2.5772727272727272</v>
      </c>
      <c r="J9" s="4">
        <v>0.47045454545454546</v>
      </c>
      <c r="K9" s="4">
        <v>0.46590909090909088</v>
      </c>
    </row>
    <row r="10" spans="1:11" ht="12.75" customHeight="1" x14ac:dyDescent="0.3">
      <c r="A10" s="2" t="str">
        <f>+Rothwell!B2</f>
        <v>Burwood Briars</v>
      </c>
      <c r="B10" s="2" t="str">
        <f>+Rothwell!B3</f>
        <v>Rothwell</v>
      </c>
      <c r="C10" s="4">
        <v>7.7344827586206897</v>
      </c>
      <c r="D10" s="9">
        <v>29</v>
      </c>
      <c r="E10" s="4">
        <v>2.1206896551724137</v>
      </c>
      <c r="F10" s="4">
        <v>0.72068965517241379</v>
      </c>
      <c r="G10" s="4">
        <v>0.8</v>
      </c>
      <c r="H10" s="4">
        <v>0.78965517241379313</v>
      </c>
      <c r="I10" s="4">
        <v>2.4517241379310342</v>
      </c>
      <c r="J10" s="4">
        <v>0.44137931034482758</v>
      </c>
      <c r="K10" s="4">
        <v>0.41034482758620688</v>
      </c>
    </row>
    <row r="11" spans="1:11" ht="12.75" customHeight="1" x14ac:dyDescent="0.3">
      <c r="A11" s="2" t="str">
        <f>+Tantallon!B2</f>
        <v>Lane Cove</v>
      </c>
      <c r="B11" s="2" t="str">
        <f>+Tantallon!B3</f>
        <v>Tantallon</v>
      </c>
      <c r="C11" s="4">
        <v>7.6538461538461542</v>
      </c>
      <c r="D11" s="9">
        <v>26</v>
      </c>
      <c r="E11" s="4">
        <v>2.1230769230769231</v>
      </c>
      <c r="F11" s="4">
        <v>0.73076923076923073</v>
      </c>
      <c r="G11" s="4">
        <v>0.77307692307692311</v>
      </c>
      <c r="H11" s="4">
        <v>0.82307692307692304</v>
      </c>
      <c r="I11" s="4">
        <v>2.3653846153846154</v>
      </c>
      <c r="J11" s="4">
        <v>0.47884615384615387</v>
      </c>
      <c r="K11" s="4">
        <v>0.35961538461538461</v>
      </c>
    </row>
    <row r="12" spans="1:11" ht="12.75" customHeight="1" x14ac:dyDescent="0.3">
      <c r="A12" s="2" t="str">
        <f>+Airey!B2</f>
        <v>Strathfield</v>
      </c>
      <c r="B12" s="2" t="str">
        <f>+Airey!B3</f>
        <v>Airey</v>
      </c>
      <c r="C12" s="4">
        <v>7.6481481481481479</v>
      </c>
      <c r="D12" s="9">
        <v>27</v>
      </c>
      <c r="E12" s="4">
        <v>2.1666666666666665</v>
      </c>
      <c r="F12" s="4">
        <v>0.70370370370370372</v>
      </c>
      <c r="G12" s="4">
        <v>0.84074074074074079</v>
      </c>
      <c r="H12" s="4">
        <v>0.74444444444444446</v>
      </c>
      <c r="I12" s="4">
        <v>2.4666666666666668</v>
      </c>
      <c r="J12" s="4">
        <v>0.45740740740740743</v>
      </c>
      <c r="K12" s="4">
        <v>0.26851851851851855</v>
      </c>
    </row>
    <row r="13" spans="1:11" ht="12.75" customHeight="1" x14ac:dyDescent="0.3">
      <c r="A13" s="2" t="str">
        <f>+'George Parry'!B2</f>
        <v>Auburn</v>
      </c>
      <c r="B13" s="2" t="str">
        <f>+'George Parry'!B3</f>
        <v>George Parry</v>
      </c>
      <c r="C13" s="4">
        <v>7.5446428571428568</v>
      </c>
      <c r="D13" s="9">
        <v>28</v>
      </c>
      <c r="E13" s="4">
        <v>1.9178571428571427</v>
      </c>
      <c r="F13" s="4">
        <v>0.68571428571428572</v>
      </c>
      <c r="G13" s="4">
        <v>0.78214285714285714</v>
      </c>
      <c r="H13" s="4">
        <v>0.7142857142857143</v>
      </c>
      <c r="I13" s="4">
        <v>2.5285714285714285</v>
      </c>
      <c r="J13" s="4">
        <v>0.46071428571428569</v>
      </c>
      <c r="K13" s="4">
        <v>0.45535714285714285</v>
      </c>
    </row>
    <row r="14" spans="1:11" ht="12.75" customHeight="1" x14ac:dyDescent="0.3">
      <c r="A14" s="2" t="e">
        <f>+#REF!</f>
        <v>#REF!</v>
      </c>
      <c r="B14" s="2" t="e">
        <f>+#REF!</f>
        <v>#REF!</v>
      </c>
      <c r="C14" s="4">
        <v>7.3392857142857153</v>
      </c>
      <c r="D14" s="9">
        <v>28</v>
      </c>
      <c r="E14" s="4">
        <v>2.2392857142857143</v>
      </c>
      <c r="F14" s="4">
        <v>0.70357142857142863</v>
      </c>
      <c r="G14" s="4">
        <v>0.78214285714285714</v>
      </c>
      <c r="H14" s="4">
        <v>0.74285714285714288</v>
      </c>
      <c r="I14" s="4">
        <v>2.2607142857142857</v>
      </c>
      <c r="J14" s="4">
        <v>0.41428571428571431</v>
      </c>
      <c r="K14" s="4">
        <v>0.19642857142857142</v>
      </c>
    </row>
    <row r="15" spans="1:11" ht="12.75" customHeight="1" x14ac:dyDescent="0.3">
      <c r="A15" s="2" t="str">
        <f>+'Pennant Hills'!B2</f>
        <v>Pennant Hills</v>
      </c>
      <c r="B15" s="2" t="str">
        <f>+'Pennant Hills'!B3</f>
        <v>Pennant Hills Oval</v>
      </c>
      <c r="C15" s="4">
        <v>7.022222222222223</v>
      </c>
      <c r="D15" s="9">
        <v>9</v>
      </c>
      <c r="E15" s="4">
        <v>1.9666666666666668</v>
      </c>
      <c r="F15" s="4">
        <v>0.66666666666666663</v>
      </c>
      <c r="G15" s="4">
        <v>0.81111111111111112</v>
      </c>
      <c r="H15" s="4">
        <v>0.67777777777777781</v>
      </c>
      <c r="I15" s="4">
        <v>2.1999999999999997</v>
      </c>
      <c r="J15" s="4">
        <v>0.42222222222222222</v>
      </c>
      <c r="K15" s="4">
        <v>0.27777777777777779</v>
      </c>
    </row>
    <row r="16" spans="1:11" ht="12.75" customHeight="1" x14ac:dyDescent="0.3">
      <c r="A16" s="2" t="str">
        <f>+Kanebridge!B2</f>
        <v>North West Sydney</v>
      </c>
      <c r="B16" s="2" t="str">
        <f>+Kanebridge!B3</f>
        <v>Kanebridge</v>
      </c>
      <c r="C16" s="4">
        <v>7.0049999999999999</v>
      </c>
      <c r="D16" s="9">
        <v>30</v>
      </c>
      <c r="E16" s="4">
        <v>1.8800000000000001</v>
      </c>
      <c r="F16" s="4">
        <v>0.66</v>
      </c>
      <c r="G16" s="4">
        <v>0.69666666666666666</v>
      </c>
      <c r="H16" s="4">
        <v>0.74</v>
      </c>
      <c r="I16" s="4">
        <v>2.3199999999999998</v>
      </c>
      <c r="J16" s="4">
        <v>0.42499999999999999</v>
      </c>
      <c r="K16" s="4">
        <v>0.28333333333333333</v>
      </c>
    </row>
    <row r="17" spans="1:11" ht="12.75" customHeight="1" x14ac:dyDescent="0.3">
      <c r="A17" s="2" t="str">
        <f>+'North Epping'!B2</f>
        <v>Epping</v>
      </c>
      <c r="B17" s="2" t="str">
        <f>+'North Epping'!B3</f>
        <v>North Epping Oval</v>
      </c>
      <c r="C17" s="4">
        <v>6.6249999999999991</v>
      </c>
      <c r="D17" s="1">
        <v>30</v>
      </c>
      <c r="E17" s="4">
        <v>1.53</v>
      </c>
      <c r="F17" s="4">
        <v>0.65333333333333332</v>
      </c>
      <c r="G17" s="4">
        <v>0.76666666666666672</v>
      </c>
      <c r="H17" s="4">
        <v>0.76</v>
      </c>
      <c r="I17" s="4">
        <v>2.23</v>
      </c>
      <c r="J17" s="4">
        <v>0.435</v>
      </c>
      <c r="K17" s="4">
        <v>0.25</v>
      </c>
    </row>
    <row r="18" spans="1:11" ht="12.75" customHeight="1" x14ac:dyDescent="0.3">
      <c r="A18" s="2" t="str">
        <f>+Lindfield!B2</f>
        <v>Lindfield</v>
      </c>
      <c r="B18" s="2" t="str">
        <f>+Lindfield!B3</f>
        <v>Lindfield Oval</v>
      </c>
      <c r="C18" s="4">
        <v>6.4134615384615383</v>
      </c>
      <c r="D18" s="9">
        <v>26</v>
      </c>
      <c r="E18" s="4">
        <v>1.9615384615384617</v>
      </c>
      <c r="F18" s="4">
        <v>0.68846153846153846</v>
      </c>
      <c r="G18" s="4">
        <v>0.62692307692307692</v>
      </c>
      <c r="H18" s="4">
        <v>0.72307692307692306</v>
      </c>
      <c r="I18" s="4">
        <v>1.7653846153846153</v>
      </c>
      <c r="J18" s="4">
        <v>0.42692307692307691</v>
      </c>
      <c r="K18" s="4">
        <v>0.22115384615384615</v>
      </c>
    </row>
    <row r="19" spans="1:11" ht="12.75" customHeight="1" x14ac:dyDescent="0.3">
      <c r="A19" s="2" t="str">
        <f>+Weldon!B2</f>
        <v>Warringah</v>
      </c>
      <c r="B19" s="2" t="str">
        <f>+Weldon!B3</f>
        <v>Weldon</v>
      </c>
      <c r="C19" s="4">
        <v>6.3919354838709683</v>
      </c>
      <c r="D19" s="9">
        <v>31</v>
      </c>
      <c r="E19" s="4">
        <v>1.741935483870968</v>
      </c>
      <c r="F19" s="4">
        <v>0.63548387096774195</v>
      </c>
      <c r="G19" s="4">
        <v>0.65483870967741931</v>
      </c>
      <c r="H19" s="4">
        <v>0.74193548387096775</v>
      </c>
      <c r="I19" s="4">
        <v>1.935483870967742</v>
      </c>
      <c r="J19" s="4">
        <v>0.44032258064516128</v>
      </c>
      <c r="K19" s="4">
        <v>0.24193548387096775</v>
      </c>
    </row>
    <row r="20" spans="1:11" ht="12.75" customHeight="1" x14ac:dyDescent="0.3">
      <c r="A20" s="2" t="str">
        <f>+'Alan Davidson'!B2</f>
        <v>Balmain South sydney</v>
      </c>
      <c r="B20" s="2" t="str">
        <f>+'Alan Davidson'!B3</f>
        <v>Alan Davidson</v>
      </c>
      <c r="C20" s="4">
        <v>6.3568181818181815</v>
      </c>
      <c r="D20" s="9">
        <v>22</v>
      </c>
      <c r="E20" s="4">
        <v>1.7863636363636364</v>
      </c>
      <c r="F20" s="4">
        <v>0.65909090909090906</v>
      </c>
      <c r="G20" s="4">
        <v>0.6454545454545455</v>
      </c>
      <c r="H20" s="4">
        <v>0.63636363636363635</v>
      </c>
      <c r="I20" s="4">
        <v>2.0727272727272728</v>
      </c>
      <c r="J20" s="4">
        <v>0.36136363636363639</v>
      </c>
      <c r="K20" s="4">
        <v>0.19545454545454546</v>
      </c>
    </row>
    <row r="21" spans="1:11" ht="12.75" customHeight="1" x14ac:dyDescent="0.3">
      <c r="A21" s="2" t="str">
        <f>+'Roseville Chase'!B2</f>
        <v>Roseville</v>
      </c>
      <c r="B21" s="2" t="str">
        <f>+'Roseville Chase'!B3</f>
        <v>Roseville Chase</v>
      </c>
      <c r="C21" s="4">
        <v>5.9203703703703701</v>
      </c>
      <c r="D21" s="9">
        <v>27</v>
      </c>
      <c r="E21" s="4">
        <v>1.8666666666666667</v>
      </c>
      <c r="F21" s="4">
        <v>0.66666666666666663</v>
      </c>
      <c r="G21" s="4">
        <v>0.6333333333333333</v>
      </c>
      <c r="H21" s="4">
        <v>0.65555555555555556</v>
      </c>
      <c r="I21" s="4">
        <v>1.4444444444444444</v>
      </c>
      <c r="J21" s="4">
        <v>0.40370370370370373</v>
      </c>
      <c r="K21" s="4">
        <v>0.25</v>
      </c>
    </row>
    <row r="22" spans="1:11" ht="12.75" customHeight="1" x14ac:dyDescent="0.3">
      <c r="A22" s="2" t="str">
        <f>+'Greenway 1'!B2</f>
        <v>Mt Pritchard-Southern Districts</v>
      </c>
      <c r="B22" s="2" t="str">
        <f>+'Greenway 1'!B3</f>
        <v>Greenway 1</v>
      </c>
      <c r="C22" s="4">
        <v>5.7115384615384626</v>
      </c>
      <c r="D22" s="1">
        <v>26</v>
      </c>
      <c r="E22" s="4">
        <v>1.7538461538461538</v>
      </c>
      <c r="F22" s="4">
        <v>0.58461538461538465</v>
      </c>
      <c r="G22" s="4">
        <v>0.55384615384615388</v>
      </c>
      <c r="H22" s="4">
        <v>0.65</v>
      </c>
      <c r="I22" s="4">
        <v>1.6500000000000001</v>
      </c>
      <c r="J22" s="4">
        <v>0.38461538461538464</v>
      </c>
      <c r="K22" s="4">
        <v>0.13461538461538461</v>
      </c>
    </row>
    <row r="23" spans="1:11" ht="12.75" customHeight="1" x14ac:dyDescent="0.3">
      <c r="C23" s="4"/>
      <c r="D23" s="9"/>
      <c r="E23" s="4"/>
      <c r="F23" s="4"/>
      <c r="G23" s="4"/>
      <c r="H23" s="4"/>
      <c r="I23" s="4"/>
      <c r="J23" s="4"/>
      <c r="K23" s="4"/>
    </row>
    <row r="24" spans="1:11" ht="12.75" customHeight="1" x14ac:dyDescent="0.3">
      <c r="A24" s="14" t="s">
        <v>77</v>
      </c>
      <c r="C24" s="4"/>
      <c r="D24" s="9"/>
      <c r="E24" s="4"/>
      <c r="F24" s="4"/>
      <c r="G24" s="4"/>
      <c r="H24" s="4"/>
      <c r="I24" s="4"/>
      <c r="J24" s="4"/>
      <c r="K24" s="4"/>
    </row>
    <row r="25" spans="1:11" ht="12.75" customHeight="1" x14ac:dyDescent="0.3">
      <c r="A25" s="2" t="str">
        <f>+'Dave Tribolet'!B2</f>
        <v>Auburn</v>
      </c>
      <c r="B25" s="2" t="str">
        <f>+'Dave Tribolet'!B3</f>
        <v>Dave Tribolet</v>
      </c>
      <c r="C25" s="4">
        <v>7.0600000000000005</v>
      </c>
      <c r="D25" s="9">
        <v>20</v>
      </c>
      <c r="E25" s="4">
        <v>1.9950000000000001</v>
      </c>
      <c r="F25" s="4">
        <v>0.69499999999999995</v>
      </c>
      <c r="G25" s="4">
        <v>0.75</v>
      </c>
      <c r="H25" s="4">
        <v>0.69</v>
      </c>
      <c r="I25" s="4">
        <v>2.19</v>
      </c>
      <c r="J25" s="4">
        <v>0.4325</v>
      </c>
      <c r="K25" s="4">
        <v>0.3075</v>
      </c>
    </row>
    <row r="26" spans="1:11" ht="12.75" customHeight="1" x14ac:dyDescent="0.3">
      <c r="A26" s="2" t="str">
        <f>+'Frank Gray'!B2</f>
        <v>Warringah</v>
      </c>
      <c r="B26" s="2" t="str">
        <f>+'Frank Gray'!B3</f>
        <v>Frank Gray</v>
      </c>
      <c r="C26" s="4">
        <v>7.0195652173913032</v>
      </c>
      <c r="D26" s="9">
        <v>23</v>
      </c>
      <c r="E26" s="4">
        <v>2.1391304347826088</v>
      </c>
      <c r="F26" s="4">
        <v>0.71739130434782605</v>
      </c>
      <c r="G26" s="4">
        <v>0.74347826086956526</v>
      </c>
      <c r="H26" s="4">
        <v>0.73043478260869565</v>
      </c>
      <c r="I26" s="4">
        <v>2.152173913043478</v>
      </c>
      <c r="J26" s="4">
        <v>0.42173913043478262</v>
      </c>
      <c r="K26" s="4">
        <v>0.11521739130434783</v>
      </c>
    </row>
    <row r="27" spans="1:11" ht="12.75" customHeight="1" x14ac:dyDescent="0.3">
      <c r="A27" s="2" t="str">
        <f>+'Charles McLaughlin'!B2</f>
        <v>North West Sydney</v>
      </c>
      <c r="B27" s="2" t="str">
        <f>+'Charles McLaughlin'!B3</f>
        <v>Charles McLaughlin</v>
      </c>
      <c r="C27" s="4">
        <v>6.9222222222222225</v>
      </c>
      <c r="D27" s="1">
        <v>18</v>
      </c>
      <c r="E27" s="4">
        <v>2.0333333333333332</v>
      </c>
      <c r="F27" s="4">
        <v>0.67777777777777781</v>
      </c>
      <c r="G27" s="4">
        <v>0.71111111111111114</v>
      </c>
      <c r="H27" s="4">
        <v>0.7</v>
      </c>
      <c r="I27" s="4">
        <v>2.1333333333333333</v>
      </c>
      <c r="J27" s="4">
        <v>0.43055555555555558</v>
      </c>
      <c r="K27" s="4">
        <v>0.2361111111111111</v>
      </c>
    </row>
    <row r="28" spans="1:11" ht="12.75" customHeight="1" x14ac:dyDescent="0.3">
      <c r="A28" s="2" t="str">
        <f>+'Lance Hutchinson'!B2</f>
        <v>Georges River</v>
      </c>
      <c r="B28" s="2" t="str">
        <f>+'Lance Hutchinson'!B3</f>
        <v>Lance Hutchinson</v>
      </c>
      <c r="C28" s="4">
        <v>6.8480769230769232</v>
      </c>
      <c r="D28" s="9">
        <v>26</v>
      </c>
      <c r="E28" s="4">
        <v>2.0076923076923077</v>
      </c>
      <c r="F28" s="4">
        <v>0.66923076923076918</v>
      </c>
      <c r="G28" s="4">
        <v>0.61923076923076925</v>
      </c>
      <c r="H28" s="4">
        <v>0.69230769230769229</v>
      </c>
      <c r="I28" s="4">
        <v>2.25</v>
      </c>
      <c r="J28" s="4">
        <v>0.40769230769230769</v>
      </c>
      <c r="K28" s="4">
        <v>0.20192307692307693</v>
      </c>
    </row>
    <row r="29" spans="1:11" ht="12.75" customHeight="1" x14ac:dyDescent="0.3">
      <c r="A29" s="2" t="str">
        <f>+'Ron Routley'!B2</f>
        <v>Burwood Briars</v>
      </c>
      <c r="B29" s="2" t="str">
        <f>+'Ron Routley'!B3</f>
        <v>Ron Routley</v>
      </c>
      <c r="C29" s="4">
        <v>6.8340909090909099</v>
      </c>
      <c r="D29" s="9">
        <v>22</v>
      </c>
      <c r="E29" s="4">
        <v>1.9636363636363636</v>
      </c>
      <c r="F29" s="4">
        <v>0.66818181818181821</v>
      </c>
      <c r="G29" s="4">
        <v>0.74090909090909096</v>
      </c>
      <c r="H29" s="4">
        <v>0.70454545454545459</v>
      </c>
      <c r="I29" s="4">
        <v>2.1681818181818184</v>
      </c>
      <c r="J29" s="4">
        <v>0.41363636363636364</v>
      </c>
      <c r="K29" s="4">
        <v>0.17499999999999999</v>
      </c>
    </row>
    <row r="30" spans="1:11" ht="12.75" customHeight="1" x14ac:dyDescent="0.3">
      <c r="A30" s="2" t="e">
        <f>+#REF!</f>
        <v>#REF!</v>
      </c>
      <c r="B30" s="2" t="e">
        <f>+#REF!</f>
        <v>#REF!</v>
      </c>
      <c r="C30" s="4">
        <v>6.7857142857142847</v>
      </c>
      <c r="D30" s="1">
        <v>21</v>
      </c>
      <c r="E30" s="4">
        <v>2.0428571428571427</v>
      </c>
      <c r="F30" s="4">
        <v>0.7</v>
      </c>
      <c r="G30" s="4">
        <v>0.66190476190476188</v>
      </c>
      <c r="H30" s="4">
        <v>0.69523809523809521</v>
      </c>
      <c r="I30" s="4">
        <v>2.157142857142857</v>
      </c>
      <c r="J30" s="4">
        <v>0.43571428571428572</v>
      </c>
      <c r="K30" s="4">
        <v>9.285714285714286E-2</v>
      </c>
    </row>
    <row r="31" spans="1:11" ht="12.75" customHeight="1" x14ac:dyDescent="0.3">
      <c r="A31" s="2" t="str">
        <f>+Longueville!B2</f>
        <v>Lane Cove</v>
      </c>
      <c r="B31" s="2" t="str">
        <f>+Longueville!B3</f>
        <v>Longueville</v>
      </c>
      <c r="C31" s="4">
        <v>6.5973684210526313</v>
      </c>
      <c r="D31" s="1">
        <v>19</v>
      </c>
      <c r="E31" s="4">
        <v>1.7526315789473685</v>
      </c>
      <c r="F31" s="4">
        <v>0.63157894736842102</v>
      </c>
      <c r="G31" s="4">
        <v>0.73157894736842111</v>
      </c>
      <c r="H31" s="4">
        <v>0.71052631578947367</v>
      </c>
      <c r="I31" s="4">
        <v>2.1631578947368419</v>
      </c>
      <c r="J31" s="4">
        <v>0.45</v>
      </c>
      <c r="K31" s="4">
        <v>0.15789473684210525</v>
      </c>
    </row>
    <row r="32" spans="1:11" ht="12.75" customHeight="1" x14ac:dyDescent="0.3">
      <c r="A32" s="2" t="str">
        <f>+'Roseville Park'!B2</f>
        <v>Roseville</v>
      </c>
      <c r="B32" s="2" t="str">
        <f>+'Roseville Park'!B3</f>
        <v>Roseville Park</v>
      </c>
      <c r="C32" s="4">
        <v>6.3022727272727268</v>
      </c>
      <c r="D32" s="1">
        <v>22</v>
      </c>
      <c r="E32" s="4">
        <v>1.7590909090909088</v>
      </c>
      <c r="F32" s="4">
        <v>0.63636363636363635</v>
      </c>
      <c r="G32" s="4">
        <v>0.59545454545454546</v>
      </c>
      <c r="H32" s="4">
        <v>0.67727272727272725</v>
      </c>
      <c r="I32" s="4">
        <v>2.0727272727272728</v>
      </c>
      <c r="J32" s="4">
        <v>0.39318181818181819</v>
      </c>
      <c r="K32" s="4">
        <v>0.16818181818181818</v>
      </c>
    </row>
    <row r="33" spans="1:11" ht="12.75" customHeight="1" x14ac:dyDescent="0.3">
      <c r="A33" s="2" t="str">
        <f>+'Bark Huts'!B2</f>
        <v>Strathfield</v>
      </c>
      <c r="B33" s="2" t="str">
        <f>+'Bark Huts'!B3</f>
        <v>Bark Huts</v>
      </c>
      <c r="C33" s="4">
        <v>6.091176470588235</v>
      </c>
      <c r="D33" s="9">
        <v>17</v>
      </c>
      <c r="E33" s="4">
        <v>1.7999999999999998</v>
      </c>
      <c r="F33" s="4">
        <v>0.58823529411764708</v>
      </c>
      <c r="G33" s="4">
        <v>0.6588235294117647</v>
      </c>
      <c r="H33" s="4">
        <v>0.64117647058823535</v>
      </c>
      <c r="I33" s="4">
        <v>1.9058823529411764</v>
      </c>
      <c r="J33" s="4">
        <v>0.40294117647058825</v>
      </c>
      <c r="K33" s="4">
        <v>9.4117647058823528E-2</v>
      </c>
    </row>
    <row r="34" spans="1:11" ht="12.75" customHeight="1" x14ac:dyDescent="0.3">
      <c r="A34" s="2" t="str">
        <f>+Epping!B2</f>
        <v>Epping</v>
      </c>
      <c r="B34" s="2" t="str">
        <f>+Epping!B3</f>
        <v>Epping Oval</v>
      </c>
      <c r="C34" s="4">
        <v>5.9550000000000001</v>
      </c>
      <c r="D34" s="9">
        <v>20</v>
      </c>
      <c r="E34" s="4">
        <v>1.6800000000000002</v>
      </c>
      <c r="F34" s="4">
        <v>0.64</v>
      </c>
      <c r="G34" s="4">
        <v>0.63500000000000001</v>
      </c>
      <c r="H34" s="4">
        <v>0.65500000000000003</v>
      </c>
      <c r="I34" s="4">
        <v>1.845</v>
      </c>
      <c r="J34" s="4">
        <v>0.37</v>
      </c>
      <c r="K34" s="4">
        <v>0.13</v>
      </c>
    </row>
    <row r="35" spans="1:11" ht="12.75" customHeight="1" x14ac:dyDescent="0.3">
      <c r="A35" s="2" t="e">
        <f>+#REF!</f>
        <v>#REF!</v>
      </c>
      <c r="B35" s="2" t="e">
        <f>+#REF!</f>
        <v>#REF!</v>
      </c>
      <c r="C35" s="4">
        <v>5.7937500000000002</v>
      </c>
      <c r="D35" s="1">
        <v>8</v>
      </c>
      <c r="E35" s="4">
        <v>1.7625000000000002</v>
      </c>
      <c r="F35" s="4">
        <v>0.55000000000000004</v>
      </c>
      <c r="G35" s="4">
        <v>0.66249999999999998</v>
      </c>
      <c r="H35" s="4">
        <v>0.6</v>
      </c>
      <c r="I35" s="4">
        <v>1.6124999999999998</v>
      </c>
      <c r="J35" s="4">
        <v>0.35625000000000001</v>
      </c>
      <c r="K35" s="4">
        <v>0.25</v>
      </c>
    </row>
    <row r="36" spans="1:11" ht="12.75" customHeight="1" x14ac:dyDescent="0.3">
      <c r="A36" s="2" t="str">
        <f>+'Greenway 2'!B2</f>
        <v>Mt Pritchard-Southern Districts</v>
      </c>
      <c r="B36" s="2" t="str">
        <f>+'Greenway 2'!B3</f>
        <v>Greenway 2</v>
      </c>
      <c r="C36" s="4">
        <v>5.6674999999999986</v>
      </c>
      <c r="D36" s="9">
        <v>20</v>
      </c>
      <c r="E36" s="4">
        <v>1.6500000000000001</v>
      </c>
      <c r="F36" s="4">
        <v>0.6</v>
      </c>
      <c r="G36" s="4">
        <v>0.59</v>
      </c>
      <c r="H36" s="4">
        <v>0.63</v>
      </c>
      <c r="I36" s="4">
        <v>1.7399999999999998</v>
      </c>
      <c r="J36" s="4">
        <v>0.40749999999999997</v>
      </c>
      <c r="K36" s="4">
        <v>0.05</v>
      </c>
    </row>
    <row r="37" spans="1:11" ht="12.75" customHeight="1" x14ac:dyDescent="0.3">
      <c r="A37" s="2" t="str">
        <f>+'Ern Holmes'!B2</f>
        <v>Pennant Hills</v>
      </c>
      <c r="B37" s="2" t="str">
        <f>+'Ern Holmes'!B3</f>
        <v>Ern Holmes</v>
      </c>
      <c r="C37" s="4">
        <v>5.6058823529411761</v>
      </c>
      <c r="D37" s="1">
        <v>17</v>
      </c>
      <c r="E37" s="4">
        <v>1.6588235294117648</v>
      </c>
      <c r="F37" s="4">
        <v>0.58823529411764708</v>
      </c>
      <c r="G37" s="4">
        <v>0.6470588235294118</v>
      </c>
      <c r="H37" s="4">
        <v>0.64117647058823535</v>
      </c>
      <c r="I37" s="4">
        <v>1.6941176470588235</v>
      </c>
      <c r="J37" s="4">
        <v>0.37647058823529411</v>
      </c>
      <c r="K37" s="4">
        <v>0</v>
      </c>
    </row>
    <row r="38" spans="1:11" ht="12.75" customHeight="1" x14ac:dyDescent="0.3">
      <c r="A38" s="10" t="str">
        <f>+Acron!B2</f>
        <v>Lindfield</v>
      </c>
      <c r="B38" s="10" t="str">
        <f>+Acron!B3</f>
        <v>Acron</v>
      </c>
      <c r="C38" s="4">
        <v>5.4558823529411766</v>
      </c>
      <c r="D38" s="1">
        <v>17</v>
      </c>
      <c r="E38" s="4">
        <v>1.6588235294117648</v>
      </c>
      <c r="F38" s="4">
        <v>0.57058823529411762</v>
      </c>
      <c r="G38" s="4">
        <v>0.6588235294117647</v>
      </c>
      <c r="H38" s="4">
        <v>0.58823529411764708</v>
      </c>
      <c r="I38" s="4">
        <v>1.6411764705882355</v>
      </c>
      <c r="J38" s="4">
        <v>0.30882352941176472</v>
      </c>
      <c r="K38" s="4">
        <v>2.9411764705882353E-2</v>
      </c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A1:K38"/>
  <sheetViews>
    <sheetView workbookViewId="0">
      <selection activeCell="E40" sqref="E40"/>
    </sheetView>
  </sheetViews>
  <sheetFormatPr defaultColWidth="9" defaultRowHeight="12.5" x14ac:dyDescent="0.25"/>
  <cols>
    <col min="1" max="1" width="32.1796875" customWidth="1"/>
    <col min="2" max="2" width="20.26953125" bestFit="1" customWidth="1"/>
    <col min="3" max="3" width="7.1796875" bestFit="1" customWidth="1"/>
    <col min="4" max="4" width="7.453125" bestFit="1" customWidth="1"/>
    <col min="5" max="7" width="7.1796875" bestFit="1" customWidth="1"/>
    <col min="8" max="8" width="8.81640625" bestFit="1" customWidth="1"/>
    <col min="9" max="9" width="7.26953125" bestFit="1" customWidth="1"/>
    <col min="10" max="10" width="8.54296875" bestFit="1" customWidth="1"/>
    <col min="11" max="11" width="11.54296875" bestFit="1" customWidth="1"/>
  </cols>
  <sheetData>
    <row r="1" spans="1:11" ht="13.5" x14ac:dyDescent="0.3">
      <c r="A1" s="14" t="s">
        <v>90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3.5" x14ac:dyDescent="0.3">
      <c r="A2" s="14"/>
      <c r="B2" s="14"/>
      <c r="C2" s="94"/>
      <c r="D2" s="94"/>
      <c r="E2" s="94"/>
      <c r="F2" s="94"/>
      <c r="G2" s="94"/>
      <c r="H2" s="94"/>
      <c r="I2" s="94"/>
      <c r="J2" s="94"/>
      <c r="K2" s="94"/>
    </row>
    <row r="3" spans="1:11" ht="27" x14ac:dyDescent="0.3">
      <c r="A3" s="95" t="s">
        <v>0</v>
      </c>
      <c r="B3" s="95" t="s">
        <v>1</v>
      </c>
      <c r="C3" s="96" t="s">
        <v>4</v>
      </c>
      <c r="D3" s="96" t="s">
        <v>10</v>
      </c>
      <c r="E3" s="97" t="s">
        <v>13</v>
      </c>
      <c r="F3" s="97" t="s">
        <v>13</v>
      </c>
      <c r="G3" s="96" t="s">
        <v>13</v>
      </c>
      <c r="H3" s="98" t="s">
        <v>13</v>
      </c>
      <c r="I3" s="96" t="s">
        <v>18</v>
      </c>
      <c r="J3" s="96" t="s">
        <v>3</v>
      </c>
      <c r="K3" s="96" t="s">
        <v>7</v>
      </c>
    </row>
    <row r="4" spans="1:11" ht="27" x14ac:dyDescent="0.3">
      <c r="A4" s="99"/>
      <c r="B4" s="99"/>
      <c r="C4" s="99"/>
      <c r="D4" s="100" t="s">
        <v>11</v>
      </c>
      <c r="E4" s="101" t="s">
        <v>12</v>
      </c>
      <c r="F4" s="101" t="s">
        <v>14</v>
      </c>
      <c r="G4" s="102" t="s">
        <v>15</v>
      </c>
      <c r="H4" s="103" t="s">
        <v>16</v>
      </c>
      <c r="I4" s="102" t="s">
        <v>17</v>
      </c>
      <c r="J4" s="99"/>
      <c r="K4" s="99"/>
    </row>
    <row r="5" spans="1:11" ht="13.5" x14ac:dyDescent="0.3">
      <c r="A5" s="104"/>
      <c r="B5" s="104"/>
      <c r="C5" s="105">
        <v>70</v>
      </c>
      <c r="D5" s="106" t="s">
        <v>9</v>
      </c>
      <c r="E5" s="107">
        <v>10</v>
      </c>
      <c r="F5" s="107">
        <v>10</v>
      </c>
      <c r="G5" s="105">
        <v>10</v>
      </c>
      <c r="H5" s="108">
        <v>10</v>
      </c>
      <c r="I5" s="105">
        <v>10</v>
      </c>
      <c r="J5" s="105">
        <v>10</v>
      </c>
      <c r="K5" s="105">
        <v>10</v>
      </c>
    </row>
    <row r="6" spans="1:11" ht="13.5" x14ac:dyDescent="0.3">
      <c r="A6" s="221"/>
      <c r="B6" s="222"/>
      <c r="C6" s="109">
        <v>10</v>
      </c>
      <c r="D6" s="110"/>
      <c r="E6" s="111">
        <v>3</v>
      </c>
      <c r="F6" s="111">
        <v>1</v>
      </c>
      <c r="G6" s="109">
        <v>1</v>
      </c>
      <c r="H6" s="112">
        <v>1</v>
      </c>
      <c r="I6" s="109">
        <v>3</v>
      </c>
      <c r="J6" s="109">
        <v>0.5</v>
      </c>
      <c r="K6" s="109">
        <v>0.5</v>
      </c>
    </row>
    <row r="7" spans="1:11" x14ac:dyDescent="0.25">
      <c r="C7" s="113"/>
      <c r="E7" s="113"/>
      <c r="F7" s="113"/>
      <c r="G7" s="113"/>
      <c r="H7" s="113"/>
      <c r="I7" s="113"/>
      <c r="J7" s="113"/>
      <c r="K7" s="113"/>
    </row>
    <row r="8" spans="1:11" ht="13.5" x14ac:dyDescent="0.3">
      <c r="A8" s="14" t="s">
        <v>89</v>
      </c>
    </row>
    <row r="9" spans="1:11" x14ac:dyDescent="0.25">
      <c r="A9" t="s">
        <v>25</v>
      </c>
      <c r="B9" t="s">
        <v>64</v>
      </c>
      <c r="C9" s="113">
        <v>8.2749999999999986</v>
      </c>
      <c r="D9" s="114">
        <v>28</v>
      </c>
      <c r="E9" s="113">
        <v>2.3464285714285715</v>
      </c>
      <c r="F9" s="113">
        <v>0.8</v>
      </c>
      <c r="G9" s="113">
        <v>0.79642857142857137</v>
      </c>
      <c r="H9" s="113">
        <v>0.83214285714285718</v>
      </c>
      <c r="I9" s="113">
        <v>2.5392857142857141</v>
      </c>
      <c r="J9" s="113">
        <v>0.50535714285714284</v>
      </c>
      <c r="K9" s="113">
        <v>0.45535714285714285</v>
      </c>
    </row>
    <row r="10" spans="1:11" x14ac:dyDescent="0.25">
      <c r="A10" t="s">
        <v>23</v>
      </c>
      <c r="B10" t="s">
        <v>54</v>
      </c>
      <c r="C10" s="113">
        <v>7.7727272727272725</v>
      </c>
      <c r="D10" s="114">
        <v>22</v>
      </c>
      <c r="E10" s="113">
        <v>2.2227272727272727</v>
      </c>
      <c r="F10" s="113">
        <v>0.72727272727272729</v>
      </c>
      <c r="G10" s="113">
        <v>0.81818181818181823</v>
      </c>
      <c r="H10" s="113">
        <v>0.73636363636363633</v>
      </c>
      <c r="I10" s="113">
        <v>2.4272727272727272</v>
      </c>
      <c r="J10" s="113">
        <v>0.43409090909090908</v>
      </c>
      <c r="K10" s="113">
        <v>0.4068181818181818</v>
      </c>
    </row>
    <row r="11" spans="1:11" x14ac:dyDescent="0.25">
      <c r="A11" t="s">
        <v>39</v>
      </c>
      <c r="B11" t="s">
        <v>42</v>
      </c>
      <c r="C11" s="113">
        <v>7.3466666666666658</v>
      </c>
      <c r="D11" s="114">
        <v>30</v>
      </c>
      <c r="E11" s="113">
        <v>2.0299999999999998</v>
      </c>
      <c r="F11" s="113">
        <v>0.71</v>
      </c>
      <c r="G11" s="113">
        <v>0.74</v>
      </c>
      <c r="H11" s="113">
        <v>0.76666666666666672</v>
      </c>
      <c r="I11" s="113">
        <v>2.42</v>
      </c>
      <c r="J11" s="113">
        <v>0.45833333333333331</v>
      </c>
      <c r="K11" s="113">
        <v>0.22166666666666668</v>
      </c>
    </row>
    <row r="12" spans="1:11" x14ac:dyDescent="0.25">
      <c r="A12" t="s">
        <v>20</v>
      </c>
      <c r="B12" t="s">
        <v>63</v>
      </c>
      <c r="C12" s="113">
        <v>7.2129032258064516</v>
      </c>
      <c r="D12" s="114">
        <v>31</v>
      </c>
      <c r="E12" s="113">
        <v>2.129032258064516</v>
      </c>
      <c r="F12" s="113">
        <v>0.69032258064516128</v>
      </c>
      <c r="G12" s="113">
        <v>0.70967741935483875</v>
      </c>
      <c r="H12" s="113">
        <v>0.6806451612903226</v>
      </c>
      <c r="I12" s="113">
        <v>2.225806451612903</v>
      </c>
      <c r="J12" s="113">
        <v>0.39838709677419354</v>
      </c>
      <c r="K12" s="113">
        <v>0.37903225806451613</v>
      </c>
    </row>
    <row r="13" spans="1:11" x14ac:dyDescent="0.25">
      <c r="A13" t="s">
        <v>19</v>
      </c>
      <c r="B13" t="s">
        <v>58</v>
      </c>
      <c r="C13" s="113">
        <v>7.0089285714285703</v>
      </c>
      <c r="D13" s="114">
        <v>28</v>
      </c>
      <c r="E13" s="113">
        <v>1.7785714285714285</v>
      </c>
      <c r="F13" s="113">
        <v>0.6607142857142857</v>
      </c>
      <c r="G13" s="113">
        <v>0.65</v>
      </c>
      <c r="H13" s="113">
        <v>0.66785714285714282</v>
      </c>
      <c r="I13" s="113">
        <v>2.4857142857142858</v>
      </c>
      <c r="J13" s="113">
        <v>0.42321428571428571</v>
      </c>
      <c r="K13" s="113">
        <v>0.34285714285714286</v>
      </c>
    </row>
    <row r="14" spans="1:11" x14ac:dyDescent="0.25">
      <c r="A14" t="s">
        <v>22</v>
      </c>
      <c r="B14" t="s">
        <v>72</v>
      </c>
      <c r="C14" s="113">
        <v>6.919696969696969</v>
      </c>
      <c r="D14">
        <v>33</v>
      </c>
      <c r="E14" s="113">
        <v>1.8272727272727274</v>
      </c>
      <c r="F14" s="113">
        <v>0.66969696969696968</v>
      </c>
      <c r="G14" s="113">
        <v>0.7848484848484848</v>
      </c>
      <c r="H14" s="113">
        <v>0.70909090909090911</v>
      </c>
      <c r="I14" s="113">
        <v>2.3181818181818183</v>
      </c>
      <c r="J14" s="113">
        <v>0.3984848484848485</v>
      </c>
      <c r="K14" s="113">
        <v>0.21212121212121213</v>
      </c>
    </row>
    <row r="15" spans="1:11" x14ac:dyDescent="0.25">
      <c r="A15" t="s">
        <v>36</v>
      </c>
      <c r="B15" t="s">
        <v>53</v>
      </c>
      <c r="C15" s="113">
        <v>6.6968750000000004</v>
      </c>
      <c r="D15" s="114">
        <v>32</v>
      </c>
      <c r="E15" s="113">
        <v>1.96875</v>
      </c>
      <c r="F15" s="113">
        <v>0.65</v>
      </c>
      <c r="G15" s="113">
        <v>0.69374999999999998</v>
      </c>
      <c r="H15" s="113">
        <v>0.65312499999999996</v>
      </c>
      <c r="I15" s="113">
        <v>2.0437500000000002</v>
      </c>
      <c r="J15" s="113">
        <v>0.3828125</v>
      </c>
      <c r="K15" s="113">
        <v>0.3046875</v>
      </c>
    </row>
    <row r="16" spans="1:11" x14ac:dyDescent="0.25">
      <c r="A16" t="s">
        <v>28</v>
      </c>
      <c r="B16" t="s">
        <v>60</v>
      </c>
      <c r="C16" s="113">
        <v>6.5458333333333334</v>
      </c>
      <c r="D16" s="114">
        <v>24</v>
      </c>
      <c r="E16" s="113">
        <v>1.7999999999999998</v>
      </c>
      <c r="F16" s="113">
        <v>0.64583333333333337</v>
      </c>
      <c r="G16" s="113">
        <v>0.65833333333333333</v>
      </c>
      <c r="H16" s="113">
        <v>0.67500000000000004</v>
      </c>
      <c r="I16" s="113">
        <v>2.1749999999999998</v>
      </c>
      <c r="J16" s="113">
        <v>0.39374999999999999</v>
      </c>
      <c r="K16" s="113">
        <v>0.19791666666666666</v>
      </c>
    </row>
    <row r="17" spans="1:11" x14ac:dyDescent="0.25">
      <c r="A17" t="s">
        <v>35</v>
      </c>
      <c r="B17" t="s">
        <v>45</v>
      </c>
      <c r="C17" s="113">
        <v>6.1653846153846157</v>
      </c>
      <c r="D17">
        <v>26</v>
      </c>
      <c r="E17" s="113">
        <v>1.7884615384615383</v>
      </c>
      <c r="F17" s="113">
        <v>0.64230769230769236</v>
      </c>
      <c r="G17" s="113">
        <v>0.65</v>
      </c>
      <c r="H17" s="113">
        <v>0.68461538461538463</v>
      </c>
      <c r="I17" s="113">
        <v>1.9384615384615387</v>
      </c>
      <c r="J17" s="113">
        <v>0.38461538461538464</v>
      </c>
      <c r="K17" s="113">
        <v>7.6923076923076927E-2</v>
      </c>
    </row>
    <row r="18" spans="1:11" x14ac:dyDescent="0.25">
      <c r="A18" t="s">
        <v>38</v>
      </c>
      <c r="B18" t="s">
        <v>84</v>
      </c>
      <c r="C18" s="113">
        <v>6.1437499999999998</v>
      </c>
      <c r="D18" s="114">
        <v>24</v>
      </c>
      <c r="E18" s="113">
        <v>1.8875</v>
      </c>
      <c r="F18" s="113">
        <v>0.65</v>
      </c>
      <c r="G18" s="113">
        <v>0.69166666666666665</v>
      </c>
      <c r="H18" s="113">
        <v>0.6875</v>
      </c>
      <c r="I18" s="113">
        <v>1.7375000000000003</v>
      </c>
      <c r="J18" s="113">
        <v>0.375</v>
      </c>
      <c r="K18" s="113">
        <v>0.11458333333333333</v>
      </c>
    </row>
    <row r="19" spans="1:11" x14ac:dyDescent="0.25">
      <c r="A19" t="s">
        <v>27</v>
      </c>
      <c r="B19" t="s">
        <v>59</v>
      </c>
      <c r="C19" s="113">
        <v>6.1428571428571432</v>
      </c>
      <c r="D19" s="114">
        <v>28</v>
      </c>
      <c r="E19" s="113">
        <v>1.8535714285714286</v>
      </c>
      <c r="F19" s="113">
        <v>0.6607142857142857</v>
      </c>
      <c r="G19" s="113">
        <v>0.65</v>
      </c>
      <c r="H19" s="113">
        <v>0.70357142857142863</v>
      </c>
      <c r="I19" s="113">
        <v>1.6500000000000001</v>
      </c>
      <c r="J19" s="113">
        <v>0.39285714285714285</v>
      </c>
      <c r="K19" s="113">
        <v>0.23214285714285715</v>
      </c>
    </row>
    <row r="20" spans="1:11" x14ac:dyDescent="0.25">
      <c r="A20" t="s">
        <v>33</v>
      </c>
      <c r="B20" t="s">
        <v>50</v>
      </c>
      <c r="C20" s="113">
        <v>5.6035714285714278</v>
      </c>
      <c r="D20" s="114">
        <v>28</v>
      </c>
      <c r="E20" s="113">
        <v>1.5964285714285715</v>
      </c>
      <c r="F20" s="113">
        <v>0.55000000000000004</v>
      </c>
      <c r="G20" s="113">
        <v>0.43214285714285716</v>
      </c>
      <c r="H20" s="113">
        <v>0.5714285714285714</v>
      </c>
      <c r="I20" s="113">
        <v>1.7785714285714285</v>
      </c>
      <c r="J20" s="113">
        <v>0.35357142857142859</v>
      </c>
      <c r="K20" s="113">
        <v>0.32142857142857145</v>
      </c>
    </row>
    <row r="21" spans="1:11" x14ac:dyDescent="0.25">
      <c r="A21" t="s">
        <v>31</v>
      </c>
      <c r="B21" t="s">
        <v>32</v>
      </c>
      <c r="C21" s="113">
        <v>5.4037037037037035</v>
      </c>
      <c r="D21" s="114">
        <v>27</v>
      </c>
      <c r="E21" s="113">
        <v>1.588888888888889</v>
      </c>
      <c r="F21" s="113">
        <v>0.55555555555555558</v>
      </c>
      <c r="G21" s="113">
        <v>0.4777777777777778</v>
      </c>
      <c r="H21" s="113">
        <v>0.57037037037037042</v>
      </c>
      <c r="I21" s="113">
        <v>1.6777777777777776</v>
      </c>
      <c r="J21" s="113">
        <v>0.32962962962962961</v>
      </c>
      <c r="K21" s="113">
        <v>0.20370370370370369</v>
      </c>
    </row>
    <row r="22" spans="1:11" x14ac:dyDescent="0.25">
      <c r="A22" t="s">
        <v>29</v>
      </c>
      <c r="B22" t="s">
        <v>61</v>
      </c>
      <c r="C22" s="113">
        <v>5.1296296296296289</v>
      </c>
      <c r="D22" s="114">
        <v>27</v>
      </c>
      <c r="E22" s="113">
        <v>1.4111111111111112</v>
      </c>
      <c r="F22" s="113">
        <v>0.52222222222222225</v>
      </c>
      <c r="G22" s="113">
        <v>0.5</v>
      </c>
      <c r="H22" s="113">
        <v>0.56666666666666665</v>
      </c>
      <c r="I22" s="113">
        <v>1.6555555555555554</v>
      </c>
      <c r="J22" s="113">
        <v>0.35370370370370369</v>
      </c>
      <c r="K22" s="113">
        <v>0.12037037037037036</v>
      </c>
    </row>
    <row r="23" spans="1:11" x14ac:dyDescent="0.25">
      <c r="C23" s="113"/>
      <c r="D23" s="114"/>
      <c r="E23" s="113"/>
      <c r="F23" s="113"/>
      <c r="G23" s="113"/>
      <c r="H23" s="113"/>
      <c r="I23" s="113"/>
      <c r="J23" s="113"/>
      <c r="K23" s="113"/>
    </row>
    <row r="24" spans="1:11" ht="13.5" x14ac:dyDescent="0.3">
      <c r="A24" s="14" t="s">
        <v>77</v>
      </c>
      <c r="C24" s="113"/>
      <c r="D24" s="114"/>
      <c r="E24" s="113"/>
      <c r="F24" s="113"/>
      <c r="G24" s="113"/>
      <c r="H24" s="113"/>
      <c r="I24" s="113"/>
      <c r="J24" s="113"/>
      <c r="K24" s="113"/>
    </row>
    <row r="25" spans="1:11" x14ac:dyDescent="0.25">
      <c r="A25" t="s">
        <v>28</v>
      </c>
      <c r="B25" t="s">
        <v>68</v>
      </c>
      <c r="C25" s="113">
        <v>7.0555555555555554</v>
      </c>
      <c r="D25">
        <v>18</v>
      </c>
      <c r="E25" s="113">
        <v>2.0166666666666666</v>
      </c>
      <c r="F25" s="113">
        <v>0.73333333333333328</v>
      </c>
      <c r="G25" s="113">
        <v>0.71666666666666667</v>
      </c>
      <c r="H25" s="113">
        <v>0.72222222222222221</v>
      </c>
      <c r="I25" s="113">
        <v>2.15</v>
      </c>
      <c r="J25" s="113">
        <v>0.45833333333333331</v>
      </c>
      <c r="K25" s="113">
        <v>0.25833333333333336</v>
      </c>
    </row>
    <row r="26" spans="1:11" x14ac:dyDescent="0.25">
      <c r="A26" t="s">
        <v>38</v>
      </c>
      <c r="B26" t="s">
        <v>56</v>
      </c>
      <c r="C26" s="113">
        <v>6.6805555555555554</v>
      </c>
      <c r="D26" s="114">
        <v>18</v>
      </c>
      <c r="E26" s="113">
        <v>2.0333333333333332</v>
      </c>
      <c r="F26" s="113">
        <v>0.66111111111111109</v>
      </c>
      <c r="G26" s="113">
        <v>0.67777777777777781</v>
      </c>
      <c r="H26" s="113">
        <v>0.65555555555555556</v>
      </c>
      <c r="I26" s="113">
        <v>2.1333333333333333</v>
      </c>
      <c r="J26" s="113">
        <v>0.40833333333333333</v>
      </c>
      <c r="K26" s="113">
        <v>0.1111111111111111</v>
      </c>
    </row>
    <row r="27" spans="1:11" x14ac:dyDescent="0.25">
      <c r="A27" t="s">
        <v>36</v>
      </c>
      <c r="B27" t="s">
        <v>69</v>
      </c>
      <c r="C27" s="113">
        <v>6.6444444444444448</v>
      </c>
      <c r="D27" s="114">
        <v>18</v>
      </c>
      <c r="E27" s="113">
        <v>2.0999999999999996</v>
      </c>
      <c r="F27" s="113">
        <v>0.67222222222222228</v>
      </c>
      <c r="G27" s="113">
        <v>0.78333333333333333</v>
      </c>
      <c r="H27" s="113">
        <v>0.67777777777777781</v>
      </c>
      <c r="I27" s="113">
        <v>2</v>
      </c>
      <c r="J27" s="113">
        <v>0.41111111111111109</v>
      </c>
      <c r="K27" s="113">
        <v>0</v>
      </c>
    </row>
    <row r="28" spans="1:11" x14ac:dyDescent="0.25">
      <c r="A28" t="s">
        <v>20</v>
      </c>
      <c r="B28" t="s">
        <v>70</v>
      </c>
      <c r="C28" s="113">
        <v>6.3433333333333337</v>
      </c>
      <c r="D28" s="114">
        <v>15</v>
      </c>
      <c r="E28" s="113">
        <v>1.8399999999999999</v>
      </c>
      <c r="F28" s="113">
        <v>0.62666666666666671</v>
      </c>
      <c r="G28" s="113">
        <v>0.6</v>
      </c>
      <c r="H28" s="113">
        <v>0.66</v>
      </c>
      <c r="I28" s="113">
        <v>2</v>
      </c>
      <c r="J28" s="113">
        <v>0.41666666666666669</v>
      </c>
      <c r="K28" s="113">
        <v>0.2</v>
      </c>
    </row>
    <row r="29" spans="1:11" x14ac:dyDescent="0.25">
      <c r="A29" t="s">
        <v>19</v>
      </c>
      <c r="B29" t="s">
        <v>65</v>
      </c>
      <c r="C29" s="113">
        <v>6.113888888888888</v>
      </c>
      <c r="D29" s="114">
        <v>18</v>
      </c>
      <c r="E29" s="113">
        <v>1.7833333333333332</v>
      </c>
      <c r="F29" s="113">
        <v>0.63888888888888884</v>
      </c>
      <c r="G29" s="113">
        <v>0.74444444444444446</v>
      </c>
      <c r="H29" s="113">
        <v>0.6</v>
      </c>
      <c r="I29" s="113">
        <v>1.8333333333333335</v>
      </c>
      <c r="J29" s="113">
        <v>0.3611111111111111</v>
      </c>
      <c r="K29" s="113">
        <v>0.15277777777777779</v>
      </c>
    </row>
    <row r="30" spans="1:11" x14ac:dyDescent="0.25">
      <c r="A30" t="s">
        <v>23</v>
      </c>
      <c r="B30" t="s">
        <v>66</v>
      </c>
      <c r="C30" s="113">
        <v>5.7815789473684216</v>
      </c>
      <c r="D30" s="114">
        <v>19</v>
      </c>
      <c r="E30" s="113">
        <v>1.642105263157895</v>
      </c>
      <c r="F30" s="113">
        <v>0.58421052631578951</v>
      </c>
      <c r="G30" s="113">
        <v>0.58947368421052626</v>
      </c>
      <c r="H30" s="113">
        <v>0.57894736842105265</v>
      </c>
      <c r="I30" s="113">
        <v>1.8947368421052631</v>
      </c>
      <c r="J30" s="113">
        <v>0.38684210526315788</v>
      </c>
      <c r="K30" s="113">
        <v>0.10526315789473684</v>
      </c>
    </row>
    <row r="31" spans="1:11" x14ac:dyDescent="0.25">
      <c r="A31" t="s">
        <v>35</v>
      </c>
      <c r="B31" t="s">
        <v>57</v>
      </c>
      <c r="C31" s="113">
        <v>5.7599999999999989</v>
      </c>
      <c r="D31" s="114">
        <v>10</v>
      </c>
      <c r="E31" s="113">
        <v>1.56</v>
      </c>
      <c r="F31" s="113">
        <v>0.54</v>
      </c>
      <c r="G31" s="113">
        <v>0.61</v>
      </c>
      <c r="H31" s="113">
        <v>0.61</v>
      </c>
      <c r="I31" s="113">
        <v>2.04</v>
      </c>
      <c r="J31" s="113">
        <v>0.35</v>
      </c>
      <c r="K31" s="113">
        <v>0.05</v>
      </c>
    </row>
    <row r="32" spans="1:11" x14ac:dyDescent="0.25">
      <c r="A32" t="s">
        <v>25</v>
      </c>
      <c r="B32" t="s">
        <v>73</v>
      </c>
      <c r="C32" s="113">
        <v>5.7041666666666666</v>
      </c>
      <c r="D32">
        <v>12</v>
      </c>
      <c r="E32" s="113">
        <v>1.4749999999999999</v>
      </c>
      <c r="F32" s="113">
        <v>0.58333333333333337</v>
      </c>
      <c r="G32" s="113">
        <v>0.65833333333333333</v>
      </c>
      <c r="H32" s="113">
        <v>0.58333333333333337</v>
      </c>
      <c r="I32" s="113">
        <v>1.7</v>
      </c>
      <c r="J32" s="113">
        <v>0.42083333333333334</v>
      </c>
      <c r="K32" s="113">
        <v>0.28333333333333333</v>
      </c>
    </row>
    <row r="33" spans="1:11" x14ac:dyDescent="0.25">
      <c r="A33" t="s">
        <v>22</v>
      </c>
      <c r="B33" t="s">
        <v>55</v>
      </c>
      <c r="C33" s="113">
        <v>5.32</v>
      </c>
      <c r="D33" s="114">
        <v>20</v>
      </c>
      <c r="E33" s="113">
        <v>1.4550000000000001</v>
      </c>
      <c r="F33" s="113">
        <v>0.53500000000000003</v>
      </c>
      <c r="G33" s="113">
        <v>0.6</v>
      </c>
      <c r="H33" s="113">
        <v>0.55500000000000005</v>
      </c>
      <c r="I33" s="113">
        <v>1.6949999999999998</v>
      </c>
      <c r="J33" s="113">
        <v>0.35499999999999998</v>
      </c>
      <c r="K33" s="113">
        <v>0.125</v>
      </c>
    </row>
    <row r="34" spans="1:11" x14ac:dyDescent="0.25">
      <c r="A34" t="s">
        <v>39</v>
      </c>
      <c r="B34" t="s">
        <v>86</v>
      </c>
      <c r="C34" s="113">
        <v>5.2458333333333336</v>
      </c>
      <c r="D34">
        <v>12</v>
      </c>
      <c r="E34" s="113">
        <v>1.5249999999999999</v>
      </c>
      <c r="F34" s="113">
        <v>0.52500000000000002</v>
      </c>
      <c r="G34" s="113">
        <v>0.625</v>
      </c>
      <c r="H34" s="113">
        <v>0.55833333333333335</v>
      </c>
      <c r="I34" s="113">
        <v>1.4749999999999999</v>
      </c>
      <c r="J34" s="113">
        <v>0.33750000000000002</v>
      </c>
      <c r="K34" s="113">
        <v>0.2</v>
      </c>
    </row>
    <row r="35" spans="1:11" x14ac:dyDescent="0.25">
      <c r="A35" t="s">
        <v>29</v>
      </c>
      <c r="B35" t="s">
        <v>71</v>
      </c>
      <c r="C35" s="113">
        <v>4.3923076923076918</v>
      </c>
      <c r="D35">
        <v>13</v>
      </c>
      <c r="E35" s="113">
        <v>1.2923076923076924</v>
      </c>
      <c r="F35" s="113">
        <v>0.47692307692307695</v>
      </c>
      <c r="G35" s="113">
        <v>0.48461538461538461</v>
      </c>
      <c r="H35" s="113">
        <v>0.50769230769230766</v>
      </c>
      <c r="I35" s="113">
        <v>1.3153846153846154</v>
      </c>
      <c r="J35" s="113">
        <v>0.27692307692307694</v>
      </c>
      <c r="K35" s="113">
        <v>3.8461538461538464E-2</v>
      </c>
    </row>
    <row r="36" spans="1:11" x14ac:dyDescent="0.25">
      <c r="A36" t="s">
        <v>33</v>
      </c>
      <c r="B36" t="s">
        <v>74</v>
      </c>
      <c r="C36" s="113">
        <v>4.0909090909090908</v>
      </c>
      <c r="D36">
        <v>11</v>
      </c>
      <c r="E36" s="113">
        <v>1.1454545454545455</v>
      </c>
      <c r="F36" s="113">
        <v>0.39090909090909093</v>
      </c>
      <c r="G36" s="113">
        <v>0.3</v>
      </c>
      <c r="H36" s="113">
        <v>0.35454545454545455</v>
      </c>
      <c r="I36" s="113">
        <v>1.3636363636363635</v>
      </c>
      <c r="J36" s="113">
        <v>0.3</v>
      </c>
      <c r="K36" s="113">
        <v>0.23636363636363636</v>
      </c>
    </row>
    <row r="37" spans="1:11" x14ac:dyDescent="0.25">
      <c r="A37" t="s">
        <v>31</v>
      </c>
      <c r="B37" t="s">
        <v>62</v>
      </c>
      <c r="C37" s="113">
        <v>3.93</v>
      </c>
      <c r="D37">
        <v>10</v>
      </c>
      <c r="E37" s="113">
        <v>1.32</v>
      </c>
      <c r="F37" s="113">
        <v>0.46</v>
      </c>
      <c r="G37" s="113">
        <v>0.4</v>
      </c>
      <c r="H37" s="113">
        <v>0.48</v>
      </c>
      <c r="I37" s="113">
        <v>1.0499999999999998</v>
      </c>
      <c r="J37" s="113">
        <v>0.22</v>
      </c>
      <c r="K37" s="113">
        <v>0</v>
      </c>
    </row>
    <row r="38" spans="1:11" x14ac:dyDescent="0.25">
      <c r="A38" t="s">
        <v>27</v>
      </c>
      <c r="B38" t="s">
        <v>67</v>
      </c>
      <c r="C38" s="113">
        <v>3.2150000000000003</v>
      </c>
      <c r="D38">
        <v>10</v>
      </c>
      <c r="E38" s="113">
        <v>1.08</v>
      </c>
      <c r="F38" s="113">
        <v>0.34</v>
      </c>
      <c r="G38" s="113">
        <v>0.37</v>
      </c>
      <c r="H38" s="113">
        <v>0.35</v>
      </c>
      <c r="I38" s="113">
        <v>0.84000000000000008</v>
      </c>
      <c r="J38" s="113">
        <v>0.185</v>
      </c>
      <c r="K38" s="113">
        <v>0.05</v>
      </c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</sheetPr>
  <dimension ref="A1:K40"/>
  <sheetViews>
    <sheetView workbookViewId="0">
      <selection activeCell="E40" sqref="E40"/>
    </sheetView>
  </sheetViews>
  <sheetFormatPr defaultRowHeight="12.5" x14ac:dyDescent="0.25"/>
  <cols>
    <col min="1" max="1" width="28.7265625" customWidth="1"/>
    <col min="2" max="2" width="23" bestFit="1" customWidth="1"/>
  </cols>
  <sheetData>
    <row r="1" spans="1:11" ht="13.5" x14ac:dyDescent="0.3">
      <c r="A1" s="18" t="s">
        <v>85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3.5" x14ac:dyDescent="0.3">
      <c r="A2" s="20"/>
      <c r="B2" s="20"/>
      <c r="C2" s="19"/>
      <c r="D2" s="19"/>
      <c r="E2" s="19"/>
      <c r="F2" s="19"/>
      <c r="G2" s="19"/>
      <c r="H2" s="19"/>
      <c r="I2" s="19"/>
      <c r="J2" s="19"/>
      <c r="K2" s="19"/>
    </row>
    <row r="3" spans="1:11" ht="27" x14ac:dyDescent="0.3">
      <c r="A3" s="21" t="s">
        <v>0</v>
      </c>
      <c r="B3" s="21" t="s">
        <v>1</v>
      </c>
      <c r="C3" s="22" t="s">
        <v>4</v>
      </c>
      <c r="D3" s="22" t="s">
        <v>10</v>
      </c>
      <c r="E3" s="23" t="s">
        <v>13</v>
      </c>
      <c r="F3" s="23" t="s">
        <v>13</v>
      </c>
      <c r="G3" s="22" t="s">
        <v>13</v>
      </c>
      <c r="H3" s="24" t="s">
        <v>13</v>
      </c>
      <c r="I3" s="22" t="s">
        <v>18</v>
      </c>
      <c r="J3" s="22" t="s">
        <v>3</v>
      </c>
      <c r="K3" s="22" t="s">
        <v>7</v>
      </c>
    </row>
    <row r="4" spans="1:11" ht="27" x14ac:dyDescent="0.3">
      <c r="A4" s="25"/>
      <c r="B4" s="25"/>
      <c r="C4" s="25"/>
      <c r="D4" s="26" t="s">
        <v>11</v>
      </c>
      <c r="E4" s="27" t="s">
        <v>12</v>
      </c>
      <c r="F4" s="27" t="s">
        <v>14</v>
      </c>
      <c r="G4" s="28" t="s">
        <v>15</v>
      </c>
      <c r="H4" s="29" t="s">
        <v>16</v>
      </c>
      <c r="I4" s="28" t="s">
        <v>17</v>
      </c>
      <c r="J4" s="25"/>
      <c r="K4" s="25"/>
    </row>
    <row r="5" spans="1:11" ht="13.5" x14ac:dyDescent="0.3">
      <c r="A5" s="30"/>
      <c r="B5" s="30"/>
      <c r="C5" s="31">
        <v>70</v>
      </c>
      <c r="D5" s="32" t="s">
        <v>9</v>
      </c>
      <c r="E5" s="33">
        <v>10</v>
      </c>
      <c r="F5" s="33">
        <v>10</v>
      </c>
      <c r="G5" s="31">
        <v>10</v>
      </c>
      <c r="H5" s="34">
        <v>10</v>
      </c>
      <c r="I5" s="31">
        <v>10</v>
      </c>
      <c r="J5" s="31">
        <v>10</v>
      </c>
      <c r="K5" s="31">
        <v>10</v>
      </c>
    </row>
    <row r="6" spans="1:11" ht="13.5" x14ac:dyDescent="0.3">
      <c r="A6" s="223" t="s">
        <v>82</v>
      </c>
      <c r="B6" s="224"/>
      <c r="C6" s="35">
        <f>SUM(E6:K6)</f>
        <v>10</v>
      </c>
      <c r="D6" s="36"/>
      <c r="E6" s="37">
        <v>3</v>
      </c>
      <c r="F6" s="37">
        <v>1</v>
      </c>
      <c r="G6" s="35">
        <v>1</v>
      </c>
      <c r="H6" s="38">
        <v>1</v>
      </c>
      <c r="I6" s="35">
        <v>3</v>
      </c>
      <c r="J6" s="35">
        <v>0.5</v>
      </c>
      <c r="K6" s="35">
        <v>0.5</v>
      </c>
    </row>
    <row r="7" spans="1:11" ht="13.5" x14ac:dyDescent="0.3">
      <c r="A7" s="2"/>
      <c r="B7" s="2"/>
      <c r="C7" s="1"/>
      <c r="D7" s="1"/>
      <c r="E7" s="1"/>
      <c r="F7" s="1"/>
      <c r="G7" s="1"/>
      <c r="H7" s="1"/>
      <c r="I7" s="1"/>
      <c r="J7" s="1"/>
      <c r="K7" s="1"/>
    </row>
    <row r="8" spans="1:11" ht="13.5" x14ac:dyDescent="0.3">
      <c r="A8" s="2" t="s">
        <v>36</v>
      </c>
      <c r="B8" s="2" t="s">
        <v>53</v>
      </c>
      <c r="C8" s="4">
        <v>8.092307692307692</v>
      </c>
      <c r="D8" s="9">
        <v>26</v>
      </c>
      <c r="E8" s="4">
        <v>2.3307692307692309</v>
      </c>
      <c r="F8" s="4">
        <v>0.76923076923076927</v>
      </c>
      <c r="G8" s="4">
        <v>0.85</v>
      </c>
      <c r="H8" s="4">
        <v>0.81538461538461537</v>
      </c>
      <c r="I8" s="4">
        <v>2.4923076923076923</v>
      </c>
      <c r="J8" s="4">
        <v>0.46923076923076923</v>
      </c>
      <c r="K8" s="4">
        <v>0.36538461538461536</v>
      </c>
    </row>
    <row r="9" spans="1:11" ht="13.5" x14ac:dyDescent="0.3">
      <c r="A9" s="2" t="s">
        <v>20</v>
      </c>
      <c r="B9" s="2" t="s">
        <v>63</v>
      </c>
      <c r="C9" s="4">
        <v>7.8280000000000003</v>
      </c>
      <c r="D9" s="9">
        <v>25</v>
      </c>
      <c r="E9" s="4">
        <v>2.2679999999999998</v>
      </c>
      <c r="F9" s="4">
        <v>0.73599999999999999</v>
      </c>
      <c r="G9" s="4">
        <v>0.748</v>
      </c>
      <c r="H9" s="4">
        <v>0.77200000000000002</v>
      </c>
      <c r="I9" s="4">
        <v>2.4000000000000004</v>
      </c>
      <c r="J9" s="4">
        <v>0.44400000000000001</v>
      </c>
      <c r="K9" s="4">
        <v>0.46</v>
      </c>
    </row>
    <row r="10" spans="1:11" ht="13.5" x14ac:dyDescent="0.3">
      <c r="A10" s="2" t="s">
        <v>25</v>
      </c>
      <c r="B10" s="2" t="s">
        <v>64</v>
      </c>
      <c r="C10" s="4">
        <v>7.6211538461538462</v>
      </c>
      <c r="D10" s="9">
        <v>26</v>
      </c>
      <c r="E10" s="4">
        <v>2.0769230769230766</v>
      </c>
      <c r="F10" s="4">
        <v>0.68461538461538463</v>
      </c>
      <c r="G10" s="4">
        <v>0.76538461538461533</v>
      </c>
      <c r="H10" s="4">
        <v>0.72692307692307689</v>
      </c>
      <c r="I10" s="4">
        <v>2.4692307692307693</v>
      </c>
      <c r="J10" s="4">
        <v>0.45576923076923076</v>
      </c>
      <c r="K10" s="4">
        <v>0.44230769230769229</v>
      </c>
    </row>
    <row r="11" spans="1:11" ht="13.5" x14ac:dyDescent="0.3">
      <c r="A11" s="2" t="s">
        <v>19</v>
      </c>
      <c r="B11" s="2" t="s">
        <v>58</v>
      </c>
      <c r="C11" s="4">
        <v>6.9576923076923078</v>
      </c>
      <c r="D11" s="9">
        <v>26</v>
      </c>
      <c r="E11" s="4">
        <v>1.8576923076923078</v>
      </c>
      <c r="F11" s="4">
        <v>0.63076923076923075</v>
      </c>
      <c r="G11" s="4">
        <v>0.68846153846153846</v>
      </c>
      <c r="H11" s="4">
        <v>0.62692307692307692</v>
      </c>
      <c r="I11" s="4">
        <v>2.273076923076923</v>
      </c>
      <c r="J11" s="4">
        <v>0.43846153846153846</v>
      </c>
      <c r="K11" s="4">
        <v>0.44230769230769229</v>
      </c>
    </row>
    <row r="12" spans="1:11" ht="13.5" x14ac:dyDescent="0.3">
      <c r="A12" s="2" t="s">
        <v>23</v>
      </c>
      <c r="B12" s="2" t="s">
        <v>54</v>
      </c>
      <c r="C12" s="4">
        <v>6.9543478260869573</v>
      </c>
      <c r="D12" s="9">
        <v>23</v>
      </c>
      <c r="E12" s="4">
        <v>1.9434782608695653</v>
      </c>
      <c r="F12" s="4">
        <v>0.67391304347826086</v>
      </c>
      <c r="G12" s="4">
        <v>0.73913043478260865</v>
      </c>
      <c r="H12" s="4">
        <v>0.71304347826086956</v>
      </c>
      <c r="I12" s="4">
        <v>2.1130434782608698</v>
      </c>
      <c r="J12" s="4">
        <v>0.40217391304347827</v>
      </c>
      <c r="K12" s="4">
        <v>0.36956521739130432</v>
      </c>
    </row>
    <row r="13" spans="1:11" ht="13.5" x14ac:dyDescent="0.3">
      <c r="A13" s="2" t="s">
        <v>38</v>
      </c>
      <c r="B13" s="2" t="s">
        <v>84</v>
      </c>
      <c r="C13" s="4">
        <v>6.79</v>
      </c>
      <c r="D13" s="9">
        <v>15</v>
      </c>
      <c r="E13" s="4">
        <v>1.96</v>
      </c>
      <c r="F13" s="4">
        <v>0.69333333333333336</v>
      </c>
      <c r="G13" s="4">
        <v>0.72</v>
      </c>
      <c r="H13" s="4">
        <v>0.73333333333333328</v>
      </c>
      <c r="I13" s="4">
        <v>2.16</v>
      </c>
      <c r="J13" s="4">
        <v>0.35666666666666669</v>
      </c>
      <c r="K13" s="4">
        <v>0.16666666666666666</v>
      </c>
    </row>
    <row r="14" spans="1:11" ht="13.5" x14ac:dyDescent="0.3">
      <c r="A14" s="2" t="s">
        <v>31</v>
      </c>
      <c r="B14" s="2" t="s">
        <v>32</v>
      </c>
      <c r="C14" s="4">
        <v>6.6980769230769228</v>
      </c>
      <c r="D14" s="9">
        <v>26</v>
      </c>
      <c r="E14" s="4">
        <v>1.8923076923076922</v>
      </c>
      <c r="F14" s="4">
        <v>0.63076923076923075</v>
      </c>
      <c r="G14" s="4">
        <v>0.7615384615384615</v>
      </c>
      <c r="H14" s="4">
        <v>0.62692307692307692</v>
      </c>
      <c r="I14" s="4">
        <v>2.1576923076923076</v>
      </c>
      <c r="J14" s="4">
        <v>0.39807692307692305</v>
      </c>
      <c r="K14" s="4">
        <v>0.23076923076923078</v>
      </c>
    </row>
    <row r="15" spans="1:11" ht="13.5" x14ac:dyDescent="0.3">
      <c r="A15" s="2" t="s">
        <v>39</v>
      </c>
      <c r="B15" s="2" t="s">
        <v>42</v>
      </c>
      <c r="C15" s="4">
        <v>6.6869565217391296</v>
      </c>
      <c r="D15" s="9">
        <v>23</v>
      </c>
      <c r="E15" s="4">
        <v>1.8652173913043477</v>
      </c>
      <c r="F15" s="4">
        <v>0.65652173913043477</v>
      </c>
      <c r="G15" s="4">
        <v>0.67391304347826086</v>
      </c>
      <c r="H15" s="4">
        <v>0.68695652173913047</v>
      </c>
      <c r="I15" s="4">
        <v>2.1260869565217391</v>
      </c>
      <c r="J15" s="4">
        <v>0.42826086956521742</v>
      </c>
      <c r="K15" s="4">
        <v>0.25</v>
      </c>
    </row>
    <row r="16" spans="1:11" ht="13.5" x14ac:dyDescent="0.3">
      <c r="A16" s="2" t="s">
        <v>33</v>
      </c>
      <c r="B16" s="2" t="s">
        <v>50</v>
      </c>
      <c r="C16" s="4">
        <v>6.171153846153846</v>
      </c>
      <c r="D16" s="9">
        <v>26</v>
      </c>
      <c r="E16" s="4">
        <v>1.8230769230769228</v>
      </c>
      <c r="F16" s="4">
        <v>0.59615384615384615</v>
      </c>
      <c r="G16" s="4">
        <v>0.60769230769230764</v>
      </c>
      <c r="H16" s="4">
        <v>0.64230769230769236</v>
      </c>
      <c r="I16" s="4">
        <v>1.8692307692307693</v>
      </c>
      <c r="J16" s="4">
        <v>0.32500000000000001</v>
      </c>
      <c r="K16" s="4">
        <v>0.30769230769230771</v>
      </c>
    </row>
    <row r="17" spans="1:11" ht="13.5" x14ac:dyDescent="0.3">
      <c r="A17" s="2" t="s">
        <v>35</v>
      </c>
      <c r="B17" s="2" t="s">
        <v>57</v>
      </c>
      <c r="C17" s="4">
        <v>5.8980769230769239</v>
      </c>
      <c r="D17" s="1">
        <v>26</v>
      </c>
      <c r="E17" s="4">
        <v>1.7769230769230768</v>
      </c>
      <c r="F17" s="4">
        <v>0.58076923076923082</v>
      </c>
      <c r="G17" s="4">
        <v>0.66153846153846152</v>
      </c>
      <c r="H17" s="4">
        <v>0.61153846153846159</v>
      </c>
      <c r="I17" s="4">
        <v>1.7538461538461538</v>
      </c>
      <c r="J17" s="4">
        <v>0.33653846153846156</v>
      </c>
      <c r="K17" s="4">
        <v>0.17692307692307693</v>
      </c>
    </row>
    <row r="18" spans="1:11" ht="13.5" x14ac:dyDescent="0.3">
      <c r="A18" s="2" t="s">
        <v>38</v>
      </c>
      <c r="B18" s="2" t="s">
        <v>56</v>
      </c>
      <c r="C18" s="4">
        <v>5.7588235294117638</v>
      </c>
      <c r="D18" s="9">
        <v>17</v>
      </c>
      <c r="E18" s="4">
        <v>1.7823529411764705</v>
      </c>
      <c r="F18" s="4">
        <v>0.57647058823529407</v>
      </c>
      <c r="G18" s="4">
        <v>0.50588235294117645</v>
      </c>
      <c r="H18" s="4">
        <v>0.58823529411764708</v>
      </c>
      <c r="I18" s="4">
        <v>1.8529411764705883</v>
      </c>
      <c r="J18" s="4">
        <v>0.3352941176470588</v>
      </c>
      <c r="K18" s="4">
        <v>0.11764705882352941</v>
      </c>
    </row>
    <row r="19" spans="1:11" ht="13.5" x14ac:dyDescent="0.3">
      <c r="A19" s="2" t="s">
        <v>27</v>
      </c>
      <c r="B19" s="2" t="s">
        <v>59</v>
      </c>
      <c r="C19" s="4">
        <v>5.2040000000000006</v>
      </c>
      <c r="D19" s="9">
        <v>25</v>
      </c>
      <c r="E19" s="4">
        <v>1.4279999999999999</v>
      </c>
      <c r="F19" s="4">
        <v>0.52800000000000002</v>
      </c>
      <c r="G19" s="4">
        <v>0.54400000000000004</v>
      </c>
      <c r="H19" s="4">
        <v>0.57199999999999995</v>
      </c>
      <c r="I19" s="4">
        <v>1.548</v>
      </c>
      <c r="J19" s="4">
        <v>0.38400000000000001</v>
      </c>
      <c r="K19" s="4">
        <v>0.2</v>
      </c>
    </row>
    <row r="20" spans="1:11" ht="13.5" x14ac:dyDescent="0.3">
      <c r="A20" s="2" t="s">
        <v>28</v>
      </c>
      <c r="B20" s="2" t="s">
        <v>60</v>
      </c>
      <c r="C20" s="4">
        <v>5.0604166666666659</v>
      </c>
      <c r="D20" s="9">
        <v>24</v>
      </c>
      <c r="E20" s="4">
        <v>1.4249999999999998</v>
      </c>
      <c r="F20" s="4">
        <v>0.52916666666666667</v>
      </c>
      <c r="G20" s="4">
        <v>0.50416666666666665</v>
      </c>
      <c r="H20" s="4">
        <v>0.52500000000000002</v>
      </c>
      <c r="I20" s="4">
        <v>1.6</v>
      </c>
      <c r="J20" s="4">
        <v>0.34791666666666665</v>
      </c>
      <c r="K20" s="4">
        <v>0.12916666666666668</v>
      </c>
    </row>
    <row r="21" spans="1:11" ht="13.5" x14ac:dyDescent="0.3">
      <c r="A21" s="2" t="s">
        <v>22</v>
      </c>
      <c r="B21" s="2" t="s">
        <v>55</v>
      </c>
      <c r="C21" s="4">
        <v>4.63</v>
      </c>
      <c r="D21" s="9">
        <v>25</v>
      </c>
      <c r="E21" s="4">
        <v>1.464</v>
      </c>
      <c r="F21" s="4">
        <v>0.496</v>
      </c>
      <c r="G21" s="4">
        <v>0.496</v>
      </c>
      <c r="H21" s="4">
        <v>0.52400000000000002</v>
      </c>
      <c r="I21" s="4">
        <v>1.1640000000000001</v>
      </c>
      <c r="J21" s="4">
        <v>0.3</v>
      </c>
      <c r="K21" s="4">
        <v>0.186</v>
      </c>
    </row>
    <row r="22" spans="1:11" ht="13.5" x14ac:dyDescent="0.3">
      <c r="A22" s="2" t="s">
        <v>29</v>
      </c>
      <c r="B22" s="2" t="s">
        <v>61</v>
      </c>
      <c r="C22" s="4">
        <v>4.0351851851851857</v>
      </c>
      <c r="D22" s="9">
        <v>27</v>
      </c>
      <c r="E22" s="4">
        <v>1.2555555555555555</v>
      </c>
      <c r="F22" s="4">
        <v>0.42222222222222222</v>
      </c>
      <c r="G22" s="4">
        <v>0.37407407407407406</v>
      </c>
      <c r="H22" s="4">
        <v>0.44814814814814813</v>
      </c>
      <c r="I22" s="4">
        <v>1.2222222222222221</v>
      </c>
      <c r="J22" s="4">
        <v>0.27592592592592591</v>
      </c>
      <c r="K22" s="4">
        <v>3.7037037037037035E-2</v>
      </c>
    </row>
    <row r="23" spans="1:11" ht="13.5" x14ac:dyDescent="0.3">
      <c r="A23" s="2"/>
      <c r="B23" s="2"/>
      <c r="C23" s="4"/>
      <c r="D23" s="9"/>
      <c r="E23" s="4"/>
      <c r="F23" s="4"/>
      <c r="G23" s="4"/>
      <c r="H23" s="4"/>
      <c r="I23" s="4"/>
      <c r="J23" s="4"/>
      <c r="K23" s="4"/>
    </row>
    <row r="24" spans="1:11" ht="13.5" x14ac:dyDescent="0.3">
      <c r="A24" s="18" t="s">
        <v>77</v>
      </c>
      <c r="B24" s="2"/>
      <c r="C24" s="4"/>
      <c r="D24" s="9"/>
      <c r="E24" s="4"/>
      <c r="F24" s="4"/>
      <c r="G24" s="4"/>
      <c r="H24" s="4"/>
      <c r="I24" s="4"/>
      <c r="J24" s="4"/>
      <c r="K24" s="4"/>
    </row>
    <row r="25" spans="1:11" ht="13.5" x14ac:dyDescent="0.3">
      <c r="A25" s="2" t="s">
        <v>25</v>
      </c>
      <c r="B25" s="2" t="s">
        <v>73</v>
      </c>
      <c r="C25" s="4">
        <v>6.796153846153846</v>
      </c>
      <c r="D25" s="1">
        <v>13</v>
      </c>
      <c r="E25" s="4">
        <v>1.9384615384615387</v>
      </c>
      <c r="F25" s="4">
        <v>0.66153846153846152</v>
      </c>
      <c r="G25" s="4">
        <v>0.7615384615384615</v>
      </c>
      <c r="H25" s="4">
        <v>0.66153846153846152</v>
      </c>
      <c r="I25" s="4">
        <v>2.0307692307692307</v>
      </c>
      <c r="J25" s="4">
        <v>0.39615384615384613</v>
      </c>
      <c r="K25" s="4">
        <v>0.34615384615384615</v>
      </c>
    </row>
    <row r="26" spans="1:11" ht="13.5" x14ac:dyDescent="0.3">
      <c r="A26" s="2" t="s">
        <v>38</v>
      </c>
      <c r="B26" s="2" t="s">
        <v>84</v>
      </c>
      <c r="C26" s="4">
        <v>6.79</v>
      </c>
      <c r="D26" s="1">
        <v>15</v>
      </c>
      <c r="E26" s="4">
        <v>1.96</v>
      </c>
      <c r="F26" s="4">
        <v>0.69333333333333336</v>
      </c>
      <c r="G26" s="4">
        <v>0.72</v>
      </c>
      <c r="H26" s="4">
        <v>0.73333333333333328</v>
      </c>
      <c r="I26" s="4">
        <v>2.16</v>
      </c>
      <c r="J26" s="4">
        <v>0.35666666666666669</v>
      </c>
      <c r="K26" s="4">
        <v>0.16666666666666666</v>
      </c>
    </row>
    <row r="27" spans="1:11" ht="13.5" x14ac:dyDescent="0.3">
      <c r="A27" s="2" t="s">
        <v>33</v>
      </c>
      <c r="B27" s="2" t="s">
        <v>76</v>
      </c>
      <c r="C27" s="4">
        <v>6.2750000000000004</v>
      </c>
      <c r="D27" s="1">
        <v>8</v>
      </c>
      <c r="E27" s="4">
        <v>1.8375000000000001</v>
      </c>
      <c r="F27" s="4">
        <v>0.66249999999999998</v>
      </c>
      <c r="G27" s="4">
        <v>0.6875</v>
      </c>
      <c r="H27" s="4">
        <v>0.66249999999999998</v>
      </c>
      <c r="I27" s="4">
        <v>1.9124999999999999</v>
      </c>
      <c r="J27" s="4">
        <v>0.38750000000000001</v>
      </c>
      <c r="K27" s="4">
        <v>0.125</v>
      </c>
    </row>
    <row r="28" spans="1:11" ht="13.5" x14ac:dyDescent="0.3">
      <c r="A28" s="2" t="s">
        <v>19</v>
      </c>
      <c r="B28" s="2" t="s">
        <v>65</v>
      </c>
      <c r="C28" s="4">
        <v>6.2566666666666659</v>
      </c>
      <c r="D28" s="9">
        <v>15</v>
      </c>
      <c r="E28" s="4">
        <v>1.76</v>
      </c>
      <c r="F28" s="4">
        <v>0.56666666666666665</v>
      </c>
      <c r="G28" s="4">
        <v>0.64666666666666661</v>
      </c>
      <c r="H28" s="4">
        <v>0.57999999999999996</v>
      </c>
      <c r="I28" s="4">
        <v>1.94</v>
      </c>
      <c r="J28" s="4">
        <v>0.39666666666666667</v>
      </c>
      <c r="K28" s="4">
        <v>0.36666666666666664</v>
      </c>
    </row>
    <row r="29" spans="1:11" ht="13.5" x14ac:dyDescent="0.3">
      <c r="A29" s="2" t="s">
        <v>23</v>
      </c>
      <c r="B29" s="2" t="s">
        <v>66</v>
      </c>
      <c r="C29" s="4">
        <v>5.6088235294117643</v>
      </c>
      <c r="D29" s="9">
        <v>17</v>
      </c>
      <c r="E29" s="4">
        <v>1.5705882352941178</v>
      </c>
      <c r="F29" s="4">
        <v>0.53529411764705881</v>
      </c>
      <c r="G29" s="4">
        <v>0.53529411764705881</v>
      </c>
      <c r="H29" s="4">
        <v>0.55294117647058827</v>
      </c>
      <c r="I29" s="4">
        <v>1.7999999999999998</v>
      </c>
      <c r="J29" s="4">
        <v>0.35588235294117648</v>
      </c>
      <c r="K29" s="4">
        <v>0.25882352941176473</v>
      </c>
    </row>
    <row r="30" spans="1:11" ht="13.5" x14ac:dyDescent="0.3">
      <c r="A30" s="2" t="s">
        <v>20</v>
      </c>
      <c r="B30" s="2" t="s">
        <v>83</v>
      </c>
      <c r="C30" s="4">
        <v>5.5785714285714283</v>
      </c>
      <c r="D30" s="1">
        <v>14</v>
      </c>
      <c r="E30" s="4">
        <v>1.6071428571428572</v>
      </c>
      <c r="F30" s="4">
        <v>0.54285714285714282</v>
      </c>
      <c r="G30" s="4">
        <v>0.6428571428571429</v>
      </c>
      <c r="H30" s="4">
        <v>0.57857142857142863</v>
      </c>
      <c r="I30" s="4">
        <v>1.7785714285714285</v>
      </c>
      <c r="J30" s="4">
        <v>0.35714285714285715</v>
      </c>
      <c r="K30" s="4">
        <v>7.1428571428571425E-2</v>
      </c>
    </row>
    <row r="31" spans="1:11" ht="13.5" x14ac:dyDescent="0.3">
      <c r="A31" s="2" t="s">
        <v>28</v>
      </c>
      <c r="B31" s="2" t="s">
        <v>68</v>
      </c>
      <c r="C31" s="4">
        <v>5.4192307692307686</v>
      </c>
      <c r="D31" s="1">
        <v>13</v>
      </c>
      <c r="E31" s="4">
        <v>1.5923076923076924</v>
      </c>
      <c r="F31" s="4">
        <v>0.53076923076923077</v>
      </c>
      <c r="G31" s="4">
        <v>0.52307692307692311</v>
      </c>
      <c r="H31" s="4">
        <v>0.57692307692307687</v>
      </c>
      <c r="I31" s="4">
        <v>1.7769230769230768</v>
      </c>
      <c r="J31" s="4">
        <v>0.34230769230769231</v>
      </c>
      <c r="K31" s="4">
        <v>7.6923076923076927E-2</v>
      </c>
    </row>
    <row r="32" spans="1:11" ht="13.5" x14ac:dyDescent="0.3">
      <c r="A32" s="2" t="s">
        <v>36</v>
      </c>
      <c r="B32" s="2" t="s">
        <v>69</v>
      </c>
      <c r="C32" s="4">
        <v>5.3958333333333339</v>
      </c>
      <c r="D32" s="9">
        <v>12</v>
      </c>
      <c r="E32" s="4">
        <v>1.6500000000000001</v>
      </c>
      <c r="F32" s="4">
        <v>0.55000000000000004</v>
      </c>
      <c r="G32" s="4">
        <v>0.6</v>
      </c>
      <c r="H32" s="4">
        <v>0.56666666666666665</v>
      </c>
      <c r="I32" s="4">
        <v>1.675</v>
      </c>
      <c r="J32" s="4">
        <v>0.35416666666666669</v>
      </c>
      <c r="K32" s="4">
        <v>0</v>
      </c>
    </row>
    <row r="33" spans="1:11" ht="13.5" x14ac:dyDescent="0.3">
      <c r="A33" s="2" t="s">
        <v>35</v>
      </c>
      <c r="B33" s="2" t="s">
        <v>45</v>
      </c>
      <c r="C33" s="4">
        <v>4.8454545454545448</v>
      </c>
      <c r="D33" s="9">
        <v>11</v>
      </c>
      <c r="E33" s="4">
        <v>1.5272727272727271</v>
      </c>
      <c r="F33" s="4">
        <v>0.50909090909090904</v>
      </c>
      <c r="G33" s="4">
        <v>0.60909090909090913</v>
      </c>
      <c r="H33" s="4">
        <v>0.50909090909090904</v>
      </c>
      <c r="I33" s="4">
        <v>1.3909090909090909</v>
      </c>
      <c r="J33" s="4">
        <v>0.3</v>
      </c>
      <c r="K33" s="4">
        <v>0</v>
      </c>
    </row>
    <row r="34" spans="1:11" ht="13.5" x14ac:dyDescent="0.3">
      <c r="A34" s="10" t="s">
        <v>27</v>
      </c>
      <c r="B34" s="10" t="s">
        <v>67</v>
      </c>
      <c r="C34" s="4">
        <v>4.6450000000000005</v>
      </c>
      <c r="D34" s="1">
        <v>10</v>
      </c>
      <c r="E34" s="4">
        <v>1.44</v>
      </c>
      <c r="F34" s="4">
        <v>0.52</v>
      </c>
      <c r="G34" s="4">
        <v>0.5</v>
      </c>
      <c r="H34" s="4">
        <v>0.5</v>
      </c>
      <c r="I34" s="4">
        <v>1.41</v>
      </c>
      <c r="J34" s="4">
        <v>0.27500000000000002</v>
      </c>
      <c r="K34" s="4">
        <v>0</v>
      </c>
    </row>
    <row r="35" spans="1:11" ht="13.5" x14ac:dyDescent="0.3">
      <c r="A35" s="2" t="s">
        <v>22</v>
      </c>
      <c r="B35" s="2" t="s">
        <v>72</v>
      </c>
      <c r="C35" s="4">
        <v>4.59</v>
      </c>
      <c r="D35" s="1">
        <v>15</v>
      </c>
      <c r="E35" s="4">
        <v>1.3599999999999999</v>
      </c>
      <c r="F35" s="4">
        <v>0.46666666666666667</v>
      </c>
      <c r="G35" s="4">
        <v>0.54666666666666663</v>
      </c>
      <c r="H35" s="4">
        <v>0.52</v>
      </c>
      <c r="I35" s="4">
        <v>1.4</v>
      </c>
      <c r="J35" s="4">
        <v>0.29666666666666669</v>
      </c>
      <c r="K35" s="4">
        <v>0</v>
      </c>
    </row>
    <row r="36" spans="1:11" ht="13.5" x14ac:dyDescent="0.3">
      <c r="A36" s="2" t="s">
        <v>39</v>
      </c>
      <c r="B36" s="2" t="s">
        <v>40</v>
      </c>
      <c r="C36" s="4">
        <v>4.4312500000000004</v>
      </c>
      <c r="D36" s="9">
        <v>8</v>
      </c>
      <c r="E36" s="4">
        <v>1.2000000000000002</v>
      </c>
      <c r="F36" s="4">
        <v>0.42499999999999999</v>
      </c>
      <c r="G36" s="4">
        <v>0.57499999999999996</v>
      </c>
      <c r="H36" s="4">
        <v>0.4375</v>
      </c>
      <c r="I36" s="4">
        <v>1.2749999999999999</v>
      </c>
      <c r="J36" s="4">
        <v>0.26874999999999999</v>
      </c>
      <c r="K36" s="4">
        <v>0.25</v>
      </c>
    </row>
    <row r="37" spans="1:11" ht="13.5" x14ac:dyDescent="0.3">
      <c r="A37" s="2" t="s">
        <v>39</v>
      </c>
      <c r="B37" s="2" t="s">
        <v>86</v>
      </c>
      <c r="C37" s="4">
        <v>4.1687500000000002</v>
      </c>
      <c r="D37" s="1">
        <v>8</v>
      </c>
      <c r="E37" s="4">
        <v>1.3875000000000002</v>
      </c>
      <c r="F37" s="4">
        <v>0.47499999999999998</v>
      </c>
      <c r="G37" s="4">
        <v>0.51249999999999996</v>
      </c>
      <c r="H37" s="4">
        <v>0.4375</v>
      </c>
      <c r="I37" s="4">
        <v>1.0499999999999998</v>
      </c>
      <c r="J37" s="4">
        <v>0.23125000000000001</v>
      </c>
      <c r="K37" s="4">
        <v>7.4999999999999997E-2</v>
      </c>
    </row>
    <row r="38" spans="1:11" ht="13.5" x14ac:dyDescent="0.3">
      <c r="A38" s="2" t="s">
        <v>29</v>
      </c>
      <c r="B38" s="2" t="s">
        <v>71</v>
      </c>
      <c r="C38" s="4">
        <v>3.87</v>
      </c>
      <c r="D38" s="1">
        <v>10</v>
      </c>
      <c r="E38" s="4">
        <v>1.1400000000000001</v>
      </c>
      <c r="F38" s="4">
        <v>0.37</v>
      </c>
      <c r="G38" s="4">
        <v>0.39</v>
      </c>
      <c r="H38" s="4">
        <v>0.41</v>
      </c>
      <c r="I38" s="4">
        <v>1.23</v>
      </c>
      <c r="J38" s="4">
        <v>0.24</v>
      </c>
      <c r="K38" s="4">
        <v>0.09</v>
      </c>
    </row>
    <row r="39" spans="1:11" ht="13.5" x14ac:dyDescent="0.3">
      <c r="A39" s="2" t="s">
        <v>33</v>
      </c>
      <c r="B39" s="2" t="s">
        <v>74</v>
      </c>
      <c r="C39" s="4">
        <v>3.8200000000000003</v>
      </c>
      <c r="D39" s="1">
        <v>5</v>
      </c>
      <c r="E39" s="4">
        <v>0.89999999999999991</v>
      </c>
      <c r="F39" s="4">
        <v>0.28000000000000003</v>
      </c>
      <c r="G39" s="4">
        <v>0.36</v>
      </c>
      <c r="H39" s="4">
        <v>0.44</v>
      </c>
      <c r="I39" s="4">
        <v>1.26</v>
      </c>
      <c r="J39" s="4">
        <v>0.28000000000000003</v>
      </c>
      <c r="K39" s="4">
        <v>0.3</v>
      </c>
    </row>
    <row r="40" spans="1:11" ht="13.5" x14ac:dyDescent="0.3">
      <c r="A40" s="2" t="s">
        <v>31</v>
      </c>
      <c r="B40" s="2" t="s">
        <v>62</v>
      </c>
      <c r="C40" s="4">
        <v>3.7923076923076922</v>
      </c>
      <c r="D40" s="1">
        <v>13</v>
      </c>
      <c r="E40" s="4">
        <v>1.1076923076923078</v>
      </c>
      <c r="F40" s="4">
        <v>0.42307692307692307</v>
      </c>
      <c r="G40" s="4">
        <v>0.37692307692307692</v>
      </c>
      <c r="H40" s="4">
        <v>0.4</v>
      </c>
      <c r="I40" s="4">
        <v>1.176923076923077</v>
      </c>
      <c r="J40" s="4">
        <v>0.26923076923076922</v>
      </c>
      <c r="K40" s="4">
        <v>3.8461538461538464E-2</v>
      </c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A1:K40"/>
  <sheetViews>
    <sheetView workbookViewId="0">
      <selection activeCell="E40" sqref="E40"/>
    </sheetView>
  </sheetViews>
  <sheetFormatPr defaultColWidth="9.1796875" defaultRowHeight="13.5" x14ac:dyDescent="0.3"/>
  <cols>
    <col min="1" max="1" width="23.26953125" style="2" customWidth="1"/>
    <col min="2" max="2" width="23" style="2" bestFit="1" customWidth="1"/>
    <col min="3" max="3" width="8.453125" style="11" bestFit="1" customWidth="1"/>
    <col min="4" max="4" width="8.7265625" style="11" bestFit="1" customWidth="1"/>
    <col min="5" max="7" width="8.453125" style="11" bestFit="1" customWidth="1"/>
    <col min="8" max="8" width="9.54296875" style="11" bestFit="1" customWidth="1"/>
    <col min="9" max="9" width="8.26953125" style="11" bestFit="1" customWidth="1"/>
    <col min="10" max="10" width="9.1796875" style="11"/>
    <col min="11" max="11" width="13.1796875" style="11" bestFit="1" customWidth="1"/>
    <col min="12" max="16384" width="9.1796875" style="2"/>
  </cols>
  <sheetData>
    <row r="1" spans="1:11" ht="12.75" customHeight="1" x14ac:dyDescent="0.3">
      <c r="A1" s="18" t="s">
        <v>78</v>
      </c>
      <c r="B1" s="19"/>
      <c r="C1" s="40"/>
      <c r="D1" s="40"/>
      <c r="E1" s="40"/>
      <c r="F1" s="40"/>
      <c r="G1" s="40"/>
      <c r="H1" s="40"/>
      <c r="I1" s="40"/>
      <c r="J1" s="40"/>
      <c r="K1" s="40"/>
    </row>
    <row r="2" spans="1:11" ht="12.75" customHeight="1" x14ac:dyDescent="0.3">
      <c r="A2" s="20"/>
      <c r="B2" s="20"/>
      <c r="C2" s="40"/>
      <c r="D2" s="40"/>
      <c r="E2" s="40"/>
      <c r="F2" s="40"/>
      <c r="G2" s="40"/>
      <c r="H2" s="40"/>
      <c r="I2" s="40"/>
      <c r="J2" s="40"/>
      <c r="K2" s="40"/>
    </row>
    <row r="3" spans="1:11" s="3" customFormat="1" ht="12.75" customHeight="1" x14ac:dyDescent="0.3">
      <c r="A3" s="21" t="s">
        <v>0</v>
      </c>
      <c r="B3" s="21" t="s">
        <v>1</v>
      </c>
      <c r="C3" s="41" t="s">
        <v>4</v>
      </c>
      <c r="D3" s="41" t="s">
        <v>10</v>
      </c>
      <c r="E3" s="42" t="s">
        <v>13</v>
      </c>
      <c r="F3" s="42" t="s">
        <v>13</v>
      </c>
      <c r="G3" s="41" t="s">
        <v>13</v>
      </c>
      <c r="H3" s="43" t="s">
        <v>13</v>
      </c>
      <c r="I3" s="41" t="s">
        <v>18</v>
      </c>
      <c r="J3" s="41" t="s">
        <v>3</v>
      </c>
      <c r="K3" s="41" t="s">
        <v>7</v>
      </c>
    </row>
    <row r="4" spans="1:11" s="3" customFormat="1" ht="12.75" customHeight="1" x14ac:dyDescent="0.3">
      <c r="A4" s="25"/>
      <c r="B4" s="25"/>
      <c r="C4" s="44"/>
      <c r="D4" s="44" t="s">
        <v>11</v>
      </c>
      <c r="E4" s="45" t="s">
        <v>12</v>
      </c>
      <c r="F4" s="45" t="s">
        <v>14</v>
      </c>
      <c r="G4" s="44" t="s">
        <v>15</v>
      </c>
      <c r="H4" s="46" t="s">
        <v>16</v>
      </c>
      <c r="I4" s="44" t="s">
        <v>17</v>
      </c>
      <c r="J4" s="44"/>
      <c r="K4" s="44"/>
    </row>
    <row r="5" spans="1:11" ht="12.75" customHeight="1" x14ac:dyDescent="0.3">
      <c r="A5" s="30"/>
      <c r="B5" s="30"/>
      <c r="C5" s="47">
        <v>70</v>
      </c>
      <c r="D5" s="48" t="s">
        <v>9</v>
      </c>
      <c r="E5" s="49">
        <v>10</v>
      </c>
      <c r="F5" s="49">
        <v>10</v>
      </c>
      <c r="G5" s="47">
        <v>10</v>
      </c>
      <c r="H5" s="50">
        <v>10</v>
      </c>
      <c r="I5" s="47">
        <v>10</v>
      </c>
      <c r="J5" s="47">
        <v>10</v>
      </c>
      <c r="K5" s="47">
        <v>10</v>
      </c>
    </row>
    <row r="6" spans="1:11" ht="12.75" customHeight="1" x14ac:dyDescent="0.3">
      <c r="A6" s="223" t="s">
        <v>82</v>
      </c>
      <c r="B6" s="224"/>
      <c r="C6" s="51">
        <f>SUM(E6:K6)</f>
        <v>10</v>
      </c>
      <c r="D6" s="52"/>
      <c r="E6" s="53">
        <v>3</v>
      </c>
      <c r="F6" s="53">
        <v>1</v>
      </c>
      <c r="G6" s="51">
        <v>1</v>
      </c>
      <c r="H6" s="54">
        <v>1</v>
      </c>
      <c r="I6" s="51">
        <v>3</v>
      </c>
      <c r="J6" s="51">
        <v>0.5</v>
      </c>
      <c r="K6" s="51">
        <v>0.5</v>
      </c>
    </row>
    <row r="7" spans="1:11" ht="12.75" customHeight="1" x14ac:dyDescent="0.3"/>
    <row r="8" spans="1:11" ht="12.75" customHeight="1" x14ac:dyDescent="0.3">
      <c r="A8" s="2" t="s">
        <v>25</v>
      </c>
      <c r="B8" s="2" t="s">
        <v>64</v>
      </c>
      <c r="C8" s="12">
        <v>8.1</v>
      </c>
      <c r="D8" s="13">
        <v>26</v>
      </c>
      <c r="E8" s="12">
        <v>2.3192307692307694</v>
      </c>
      <c r="F8" s="12">
        <v>0.77692307692307694</v>
      </c>
      <c r="G8" s="12">
        <v>0.81538461538461537</v>
      </c>
      <c r="H8" s="12">
        <v>0.77692307692307694</v>
      </c>
      <c r="I8" s="12">
        <v>2.4692307692307693</v>
      </c>
      <c r="J8" s="12">
        <v>0.48846153846153845</v>
      </c>
      <c r="K8" s="12">
        <v>0.45384615384615384</v>
      </c>
    </row>
    <row r="9" spans="1:11" ht="12.75" customHeight="1" x14ac:dyDescent="0.3">
      <c r="A9" s="2" t="s">
        <v>23</v>
      </c>
      <c r="B9" s="2" t="s">
        <v>54</v>
      </c>
      <c r="C9" s="12">
        <v>7.7120000000000006</v>
      </c>
      <c r="D9" s="13">
        <v>25</v>
      </c>
      <c r="E9" s="12">
        <v>2.2320000000000002</v>
      </c>
      <c r="F9" s="12">
        <v>0.74399999999999999</v>
      </c>
      <c r="G9" s="12">
        <v>0.80400000000000005</v>
      </c>
      <c r="H9" s="12">
        <v>0.77600000000000002</v>
      </c>
      <c r="I9" s="12">
        <v>2.4000000000000004</v>
      </c>
      <c r="J9" s="12">
        <v>0.45200000000000001</v>
      </c>
      <c r="K9" s="12">
        <v>0.30399999999999999</v>
      </c>
    </row>
    <row r="10" spans="1:11" ht="12.75" customHeight="1" x14ac:dyDescent="0.3">
      <c r="A10" s="2" t="s">
        <v>20</v>
      </c>
      <c r="B10" s="2" t="s">
        <v>63</v>
      </c>
      <c r="C10" s="12">
        <v>7.3018518518518523</v>
      </c>
      <c r="D10" s="13">
        <v>27</v>
      </c>
      <c r="E10" s="12">
        <v>2.177777777777778</v>
      </c>
      <c r="F10" s="12">
        <v>0.71851851851851856</v>
      </c>
      <c r="G10" s="12">
        <v>0.71851851851851856</v>
      </c>
      <c r="H10" s="12">
        <v>0.72592592592592597</v>
      </c>
      <c r="I10" s="12">
        <v>2.2222222222222223</v>
      </c>
      <c r="J10" s="12">
        <v>0.39444444444444443</v>
      </c>
      <c r="K10" s="12">
        <v>0.34444444444444444</v>
      </c>
    </row>
    <row r="11" spans="1:11" ht="12.75" customHeight="1" x14ac:dyDescent="0.3">
      <c r="A11" s="2" t="s">
        <v>19</v>
      </c>
      <c r="B11" s="2" t="s">
        <v>58</v>
      </c>
      <c r="C11" s="12">
        <v>7.0120000000000005</v>
      </c>
      <c r="D11" s="13">
        <v>25</v>
      </c>
      <c r="E11" s="12">
        <v>1.7759999999999998</v>
      </c>
      <c r="F11" s="12">
        <v>0.65600000000000003</v>
      </c>
      <c r="G11" s="12">
        <v>0.60399999999999998</v>
      </c>
      <c r="H11" s="12">
        <v>0.64</v>
      </c>
      <c r="I11" s="12">
        <v>2.3760000000000003</v>
      </c>
      <c r="J11" s="12">
        <v>0.48</v>
      </c>
      <c r="K11" s="12">
        <v>0.48</v>
      </c>
    </row>
    <row r="12" spans="1:11" ht="12.75" customHeight="1" x14ac:dyDescent="0.3">
      <c r="A12" s="2" t="s">
        <v>33</v>
      </c>
      <c r="B12" s="2" t="s">
        <v>50</v>
      </c>
      <c r="C12" s="12">
        <v>6.8699999999999992</v>
      </c>
      <c r="D12" s="13">
        <v>25</v>
      </c>
      <c r="E12" s="12">
        <v>2.04</v>
      </c>
      <c r="F12" s="12">
        <v>0.70399999999999996</v>
      </c>
      <c r="G12" s="12">
        <v>0.68</v>
      </c>
      <c r="H12" s="12">
        <v>0.73199999999999998</v>
      </c>
      <c r="I12" s="12">
        <v>2.1840000000000002</v>
      </c>
      <c r="J12" s="12">
        <v>0.39</v>
      </c>
      <c r="K12" s="12">
        <v>0.14000000000000001</v>
      </c>
    </row>
    <row r="13" spans="1:11" ht="12.75" customHeight="1" x14ac:dyDescent="0.3">
      <c r="A13" s="2" t="s">
        <v>38</v>
      </c>
      <c r="B13" s="2" t="s">
        <v>56</v>
      </c>
      <c r="C13" s="12">
        <v>6.7718749999999996</v>
      </c>
      <c r="D13" s="13">
        <v>32</v>
      </c>
      <c r="E13" s="12">
        <v>2.015625</v>
      </c>
      <c r="F13" s="12">
        <v>0.71250000000000002</v>
      </c>
      <c r="G13" s="12">
        <v>0.60624999999999996</v>
      </c>
      <c r="H13" s="12">
        <v>0.71562499999999996</v>
      </c>
      <c r="I13" s="12">
        <v>2.1468749999999996</v>
      </c>
      <c r="J13" s="12">
        <v>0.37187500000000001</v>
      </c>
      <c r="K13" s="12">
        <v>0.203125</v>
      </c>
    </row>
    <row r="14" spans="1:11" ht="12.75" customHeight="1" x14ac:dyDescent="0.3">
      <c r="A14" s="2" t="s">
        <v>36</v>
      </c>
      <c r="B14" s="2" t="s">
        <v>53</v>
      </c>
      <c r="C14" s="12">
        <v>6.6189655172413797</v>
      </c>
      <c r="D14" s="13">
        <v>29</v>
      </c>
      <c r="E14" s="12">
        <v>1.8827586206896552</v>
      </c>
      <c r="F14" s="12">
        <v>0.6344827586206897</v>
      </c>
      <c r="G14" s="12">
        <v>0.6827586206896552</v>
      </c>
      <c r="H14" s="12">
        <v>0.65172413793103445</v>
      </c>
      <c r="I14" s="12">
        <v>2.1413793103448278</v>
      </c>
      <c r="J14" s="12">
        <v>0.38448275862068965</v>
      </c>
      <c r="K14" s="12">
        <v>0.2413793103448276</v>
      </c>
    </row>
    <row r="15" spans="1:11" ht="12.75" customHeight="1" x14ac:dyDescent="0.3">
      <c r="A15" s="2" t="s">
        <v>39</v>
      </c>
      <c r="B15" s="2" t="s">
        <v>42</v>
      </c>
      <c r="C15" s="12">
        <v>6.4879999999999995</v>
      </c>
      <c r="D15" s="13">
        <v>25</v>
      </c>
      <c r="E15" s="12">
        <v>1.8479999999999999</v>
      </c>
      <c r="F15" s="12">
        <v>0.628</v>
      </c>
      <c r="G15" s="12">
        <v>0.66400000000000003</v>
      </c>
      <c r="H15" s="12">
        <v>0.67600000000000005</v>
      </c>
      <c r="I15" s="12">
        <v>2.0880000000000001</v>
      </c>
      <c r="J15" s="12">
        <v>0.41399999999999998</v>
      </c>
      <c r="K15" s="12">
        <v>0.17</v>
      </c>
    </row>
    <row r="16" spans="1:11" ht="12.75" customHeight="1" x14ac:dyDescent="0.3">
      <c r="A16" s="2" t="s">
        <v>22</v>
      </c>
      <c r="B16" s="2" t="s">
        <v>55</v>
      </c>
      <c r="C16" s="12">
        <v>6.3258064516129027</v>
      </c>
      <c r="D16" s="13">
        <v>31</v>
      </c>
      <c r="E16" s="12">
        <v>1.8193548387096774</v>
      </c>
      <c r="F16" s="12">
        <v>0.66129032258064513</v>
      </c>
      <c r="G16" s="12">
        <v>0.66774193548387095</v>
      </c>
      <c r="H16" s="12">
        <v>0.7</v>
      </c>
      <c r="I16" s="12">
        <v>2.0032258064516126</v>
      </c>
      <c r="J16" s="12">
        <v>0.40161290322580645</v>
      </c>
      <c r="K16" s="12">
        <v>7.2580645161290328E-2</v>
      </c>
    </row>
    <row r="17" spans="1:11" ht="12.75" customHeight="1" x14ac:dyDescent="0.3">
      <c r="A17" s="2" t="s">
        <v>28</v>
      </c>
      <c r="B17" s="2" t="s">
        <v>60</v>
      </c>
      <c r="C17" s="12">
        <v>6.2791666666666668</v>
      </c>
      <c r="D17" s="13">
        <v>24</v>
      </c>
      <c r="E17" s="12">
        <v>1.8875</v>
      </c>
      <c r="F17" s="12">
        <v>0.65</v>
      </c>
      <c r="G17" s="12">
        <v>0.6333333333333333</v>
      </c>
      <c r="H17" s="12">
        <v>0.66666666666666663</v>
      </c>
      <c r="I17" s="12">
        <v>1.9124999999999999</v>
      </c>
      <c r="J17" s="12">
        <v>0.37291666666666667</v>
      </c>
      <c r="K17" s="12">
        <v>0.15625</v>
      </c>
    </row>
    <row r="18" spans="1:11" ht="12.75" customHeight="1" x14ac:dyDescent="0.3">
      <c r="A18" s="2" t="s">
        <v>27</v>
      </c>
      <c r="B18" s="2" t="s">
        <v>59</v>
      </c>
      <c r="C18" s="12">
        <v>6.1346153846153841</v>
      </c>
      <c r="D18" s="13">
        <v>26</v>
      </c>
      <c r="E18" s="12">
        <v>1.7307692307692306</v>
      </c>
      <c r="F18" s="12">
        <v>0.65</v>
      </c>
      <c r="G18" s="12">
        <v>0.61923076923076925</v>
      </c>
      <c r="H18" s="12">
        <v>0.69230769230769229</v>
      </c>
      <c r="I18" s="12">
        <v>1.9153846153846152</v>
      </c>
      <c r="J18" s="12">
        <v>0.38269230769230766</v>
      </c>
      <c r="K18" s="12">
        <v>0.14423076923076922</v>
      </c>
    </row>
    <row r="19" spans="1:11" ht="12.75" customHeight="1" x14ac:dyDescent="0.3">
      <c r="A19" s="2" t="s">
        <v>29</v>
      </c>
      <c r="B19" s="2" t="s">
        <v>61</v>
      </c>
      <c r="C19" s="12">
        <v>5.2240740740740739</v>
      </c>
      <c r="D19" s="13">
        <v>27</v>
      </c>
      <c r="E19" s="12">
        <v>1.6222222222222222</v>
      </c>
      <c r="F19" s="12">
        <v>0.55925925925925923</v>
      </c>
      <c r="G19" s="12">
        <v>0.5444444444444444</v>
      </c>
      <c r="H19" s="12">
        <v>0.55925925925925923</v>
      </c>
      <c r="I19" s="12">
        <v>1.6666666666666667</v>
      </c>
      <c r="J19" s="12">
        <v>0.21666666666666667</v>
      </c>
      <c r="K19" s="12">
        <v>5.5555555555555552E-2</v>
      </c>
    </row>
    <row r="20" spans="1:11" ht="12.75" customHeight="1" x14ac:dyDescent="0.3">
      <c r="A20" s="2" t="s">
        <v>35</v>
      </c>
      <c r="B20" s="2" t="s">
        <v>45</v>
      </c>
      <c r="C20" s="12">
        <v>5.0666666666666673</v>
      </c>
      <c r="D20" s="13">
        <v>27</v>
      </c>
      <c r="E20" s="12">
        <v>1.4777777777777779</v>
      </c>
      <c r="F20" s="12">
        <v>0.52962962962962967</v>
      </c>
      <c r="G20" s="12">
        <v>0.52962962962962967</v>
      </c>
      <c r="H20" s="12">
        <v>0.52592592592592591</v>
      </c>
      <c r="I20" s="12">
        <v>1.5666666666666669</v>
      </c>
      <c r="J20" s="12">
        <v>0.30740740740740741</v>
      </c>
      <c r="K20" s="12">
        <v>0.12962962962962962</v>
      </c>
    </row>
    <row r="21" spans="1:11" ht="12.75" customHeight="1" x14ac:dyDescent="0.3">
      <c r="C21" s="12"/>
      <c r="D21" s="13"/>
      <c r="E21" s="12"/>
      <c r="F21" s="12"/>
      <c r="G21" s="12"/>
      <c r="H21" s="12"/>
      <c r="I21" s="12"/>
      <c r="J21" s="12"/>
      <c r="K21" s="12"/>
    </row>
    <row r="22" spans="1:11" ht="12.75" customHeight="1" x14ac:dyDescent="0.3">
      <c r="A22" s="39" t="s">
        <v>77</v>
      </c>
      <c r="C22" s="12"/>
      <c r="D22" s="13"/>
      <c r="E22" s="12"/>
      <c r="F22" s="12"/>
      <c r="G22" s="12"/>
      <c r="H22" s="12"/>
      <c r="I22" s="12"/>
      <c r="J22" s="12"/>
      <c r="K22" s="12"/>
    </row>
    <row r="23" spans="1:11" ht="12.75" customHeight="1" x14ac:dyDescent="0.3">
      <c r="A23" s="2" t="s">
        <v>19</v>
      </c>
      <c r="B23" s="2" t="s">
        <v>65</v>
      </c>
      <c r="C23" s="12">
        <v>7.4023809523809527</v>
      </c>
      <c r="D23" s="13">
        <v>21</v>
      </c>
      <c r="E23" s="12">
        <v>2.0571428571428569</v>
      </c>
      <c r="F23" s="12">
        <v>0.68571428571428572</v>
      </c>
      <c r="G23" s="12">
        <v>0.7857142857142857</v>
      </c>
      <c r="H23" s="12">
        <v>0.70952380952380956</v>
      </c>
      <c r="I23" s="12">
        <v>2.2571428571428571</v>
      </c>
      <c r="J23" s="12">
        <v>0.46666666666666667</v>
      </c>
      <c r="K23" s="12">
        <v>0.44047619047619047</v>
      </c>
    </row>
    <row r="24" spans="1:11" ht="12.75" customHeight="1" x14ac:dyDescent="0.3">
      <c r="A24" s="2" t="s">
        <v>23</v>
      </c>
      <c r="B24" s="2" t="s">
        <v>66</v>
      </c>
      <c r="C24" s="12">
        <v>6.8888888888888893</v>
      </c>
      <c r="D24" s="13">
        <v>18</v>
      </c>
      <c r="E24" s="12">
        <v>2</v>
      </c>
      <c r="F24" s="12">
        <v>0.65</v>
      </c>
      <c r="G24" s="12">
        <v>0.6333333333333333</v>
      </c>
      <c r="H24" s="12">
        <v>0.7055555555555556</v>
      </c>
      <c r="I24" s="12">
        <v>2.4000000000000004</v>
      </c>
      <c r="J24" s="12">
        <v>0.3888888888888889</v>
      </c>
      <c r="K24" s="12">
        <v>0.1111111111111111</v>
      </c>
    </row>
    <row r="25" spans="1:11" ht="12.75" customHeight="1" x14ac:dyDescent="0.3">
      <c r="A25" s="2" t="s">
        <v>38</v>
      </c>
      <c r="B25" s="2" t="s">
        <v>75</v>
      </c>
      <c r="C25" s="12">
        <v>6.5000000000000009</v>
      </c>
      <c r="D25" s="13">
        <v>8</v>
      </c>
      <c r="E25" s="12">
        <v>1.9500000000000002</v>
      </c>
      <c r="F25" s="12">
        <v>0.6875</v>
      </c>
      <c r="G25" s="12">
        <v>0.6875</v>
      </c>
      <c r="H25" s="12">
        <v>0.66249999999999998</v>
      </c>
      <c r="I25" s="12">
        <v>1.875</v>
      </c>
      <c r="J25" s="12">
        <v>0.38750000000000001</v>
      </c>
      <c r="K25" s="12">
        <v>0.25</v>
      </c>
    </row>
    <row r="26" spans="1:11" ht="12.75" customHeight="1" x14ac:dyDescent="0.3">
      <c r="A26" s="2" t="s">
        <v>20</v>
      </c>
      <c r="B26" s="2" t="s">
        <v>70</v>
      </c>
      <c r="C26" s="12">
        <v>6.4874999999999998</v>
      </c>
      <c r="D26" s="13">
        <v>12</v>
      </c>
      <c r="E26" s="12">
        <v>1.9250000000000003</v>
      </c>
      <c r="F26" s="12">
        <v>0.65</v>
      </c>
      <c r="G26" s="12">
        <v>0.66666666666666663</v>
      </c>
      <c r="H26" s="12">
        <v>0.65833333333333333</v>
      </c>
      <c r="I26" s="12">
        <v>2.0499999999999998</v>
      </c>
      <c r="J26" s="12">
        <v>0.4</v>
      </c>
      <c r="K26" s="12">
        <v>0.13750000000000001</v>
      </c>
    </row>
    <row r="27" spans="1:11" x14ac:dyDescent="0.3">
      <c r="A27" s="2" t="s">
        <v>22</v>
      </c>
      <c r="B27" s="2" t="s">
        <v>80</v>
      </c>
      <c r="C27" s="12">
        <v>6.4050000000000011</v>
      </c>
      <c r="D27" s="13">
        <v>10</v>
      </c>
      <c r="E27" s="12">
        <v>2.0100000000000002</v>
      </c>
      <c r="F27" s="12">
        <v>0.66</v>
      </c>
      <c r="G27" s="12">
        <v>0.68</v>
      </c>
      <c r="H27" s="12">
        <v>0.71</v>
      </c>
      <c r="I27" s="12">
        <v>1.9500000000000002</v>
      </c>
      <c r="J27" s="12">
        <v>0.39500000000000002</v>
      </c>
      <c r="K27" s="12">
        <v>0</v>
      </c>
    </row>
    <row r="28" spans="1:11" ht="12.75" customHeight="1" x14ac:dyDescent="0.3">
      <c r="A28" s="2" t="s">
        <v>28</v>
      </c>
      <c r="B28" s="2" t="s">
        <v>68</v>
      </c>
      <c r="C28" s="12">
        <v>6.3833333333333346</v>
      </c>
      <c r="D28" s="13">
        <v>15</v>
      </c>
      <c r="E28" s="12">
        <v>1.8800000000000001</v>
      </c>
      <c r="F28" s="12">
        <v>0.64666666666666661</v>
      </c>
      <c r="G28" s="12">
        <v>0.64</v>
      </c>
      <c r="H28" s="12">
        <v>0.67333333333333334</v>
      </c>
      <c r="I28" s="12">
        <v>2.04</v>
      </c>
      <c r="J28" s="12">
        <v>0.37</v>
      </c>
      <c r="K28" s="12">
        <v>0.13333333333333333</v>
      </c>
    </row>
    <row r="29" spans="1:11" ht="12.75" customHeight="1" x14ac:dyDescent="0.3">
      <c r="A29" s="2" t="s">
        <v>33</v>
      </c>
      <c r="B29" s="2" t="s">
        <v>76</v>
      </c>
      <c r="C29" s="12">
        <v>6.2388888888888889</v>
      </c>
      <c r="D29" s="13">
        <v>18</v>
      </c>
      <c r="E29" s="12">
        <v>1.7666666666666666</v>
      </c>
      <c r="F29" s="12">
        <v>0.62777777777777777</v>
      </c>
      <c r="G29" s="12">
        <v>0.71666666666666667</v>
      </c>
      <c r="H29" s="12">
        <v>0.67777777777777781</v>
      </c>
      <c r="I29" s="12">
        <v>2.0666666666666664</v>
      </c>
      <c r="J29" s="12">
        <v>0.38333333333333336</v>
      </c>
      <c r="K29" s="12">
        <v>0</v>
      </c>
    </row>
    <row r="30" spans="1:11" ht="12.75" customHeight="1" x14ac:dyDescent="0.3">
      <c r="A30" s="2" t="s">
        <v>25</v>
      </c>
      <c r="B30" s="2" t="s">
        <v>73</v>
      </c>
      <c r="C30" s="12">
        <v>6.13</v>
      </c>
      <c r="D30" s="13">
        <v>10</v>
      </c>
      <c r="E30" s="12">
        <v>1.7399999999999998</v>
      </c>
      <c r="F30" s="12">
        <v>0.63</v>
      </c>
      <c r="G30" s="12">
        <v>0.66</v>
      </c>
      <c r="H30" s="12">
        <v>0.67</v>
      </c>
      <c r="I30" s="12">
        <v>1.98</v>
      </c>
      <c r="J30" s="12">
        <v>0.36</v>
      </c>
      <c r="K30" s="12">
        <v>0.09</v>
      </c>
    </row>
    <row r="31" spans="1:11" ht="12.75" customHeight="1" x14ac:dyDescent="0.3">
      <c r="A31" s="2" t="s">
        <v>36</v>
      </c>
      <c r="B31" s="2" t="s">
        <v>69</v>
      </c>
      <c r="C31" s="12">
        <v>5.8321428571428573</v>
      </c>
      <c r="D31" s="13">
        <v>14</v>
      </c>
      <c r="E31" s="12">
        <v>1.842857142857143</v>
      </c>
      <c r="F31" s="12">
        <v>0.6428571428571429</v>
      </c>
      <c r="G31" s="12">
        <v>0.6785714285714286</v>
      </c>
      <c r="H31" s="12">
        <v>0.6428571428571429</v>
      </c>
      <c r="I31" s="12">
        <v>1.6928571428571428</v>
      </c>
      <c r="J31" s="12">
        <v>0.33214285714285713</v>
      </c>
      <c r="K31" s="12">
        <v>0</v>
      </c>
    </row>
    <row r="32" spans="1:11" ht="12.75" customHeight="1" x14ac:dyDescent="0.3">
      <c r="A32" s="2" t="s">
        <v>31</v>
      </c>
      <c r="B32" s="2" t="s">
        <v>79</v>
      </c>
      <c r="C32" s="12">
        <v>5.8125</v>
      </c>
      <c r="D32" s="13">
        <v>4</v>
      </c>
      <c r="E32" s="12">
        <v>1.875</v>
      </c>
      <c r="F32" s="12">
        <v>0.625</v>
      </c>
      <c r="G32" s="12">
        <v>0.6</v>
      </c>
      <c r="H32" s="12">
        <v>0.625</v>
      </c>
      <c r="I32" s="12">
        <v>1.7249999999999999</v>
      </c>
      <c r="J32" s="12">
        <v>0.36249999999999999</v>
      </c>
      <c r="K32" s="12">
        <v>0</v>
      </c>
    </row>
    <row r="33" spans="1:11" ht="12.75" customHeight="1" x14ac:dyDescent="0.3">
      <c r="A33" s="2" t="s">
        <v>35</v>
      </c>
      <c r="B33" s="2" t="s">
        <v>57</v>
      </c>
      <c r="C33" s="12">
        <v>5.4961538461538462</v>
      </c>
      <c r="D33" s="13">
        <v>13</v>
      </c>
      <c r="E33" s="12">
        <v>1.6615384615384616</v>
      </c>
      <c r="F33" s="12">
        <v>0.58461538461538465</v>
      </c>
      <c r="G33" s="12">
        <v>0.60769230769230764</v>
      </c>
      <c r="H33" s="12">
        <v>0.57692307692307687</v>
      </c>
      <c r="I33" s="12">
        <v>1.6846153846153846</v>
      </c>
      <c r="J33" s="12">
        <v>0.34230769230769231</v>
      </c>
      <c r="K33" s="12">
        <v>3.8461538461538464E-2</v>
      </c>
    </row>
    <row r="34" spans="1:11" ht="12.75" customHeight="1" x14ac:dyDescent="0.3">
      <c r="A34" s="2" t="s">
        <v>39</v>
      </c>
      <c r="B34" s="2" t="s">
        <v>40</v>
      </c>
      <c r="C34" s="12">
        <v>5.4230769230769234</v>
      </c>
      <c r="D34" s="13">
        <v>13</v>
      </c>
      <c r="E34" s="12">
        <v>1.546153846153846</v>
      </c>
      <c r="F34" s="12">
        <v>0.59230769230769231</v>
      </c>
      <c r="G34" s="12">
        <v>0.72307692307692306</v>
      </c>
      <c r="H34" s="12">
        <v>0.57692307692307687</v>
      </c>
      <c r="I34" s="12">
        <v>1.6615384615384616</v>
      </c>
      <c r="J34" s="12">
        <v>0.2846153846153846</v>
      </c>
      <c r="K34" s="12">
        <v>3.8461538461538464E-2</v>
      </c>
    </row>
    <row r="35" spans="1:11" ht="12.75" customHeight="1" x14ac:dyDescent="0.3">
      <c r="A35" s="2" t="s">
        <v>20</v>
      </c>
      <c r="B35" s="2" t="s">
        <v>83</v>
      </c>
      <c r="C35" s="12">
        <v>5.2500000000000009</v>
      </c>
      <c r="D35" s="13">
        <v>4</v>
      </c>
      <c r="E35" s="12">
        <v>1.7249999999999999</v>
      </c>
      <c r="F35" s="12">
        <v>0.52500000000000002</v>
      </c>
      <c r="G35" s="12">
        <v>0.5</v>
      </c>
      <c r="H35" s="12">
        <v>0.57499999999999996</v>
      </c>
      <c r="I35" s="12">
        <v>1.6500000000000001</v>
      </c>
      <c r="J35" s="12">
        <v>0.27500000000000002</v>
      </c>
      <c r="K35" s="12">
        <v>0</v>
      </c>
    </row>
    <row r="36" spans="1:11" ht="12.75" customHeight="1" x14ac:dyDescent="0.3">
      <c r="A36" s="2" t="s">
        <v>29</v>
      </c>
      <c r="B36" s="2" t="s">
        <v>71</v>
      </c>
      <c r="C36" s="12">
        <v>5.2416666666666671</v>
      </c>
      <c r="D36" s="13">
        <v>12</v>
      </c>
      <c r="E36" s="12">
        <v>1.6</v>
      </c>
      <c r="F36" s="12">
        <v>0.56666666666666665</v>
      </c>
      <c r="G36" s="12">
        <v>0.6166666666666667</v>
      </c>
      <c r="H36" s="12">
        <v>0.6</v>
      </c>
      <c r="I36" s="12">
        <v>1.6500000000000001</v>
      </c>
      <c r="J36" s="12">
        <v>0.20833333333333334</v>
      </c>
      <c r="K36" s="12">
        <v>0</v>
      </c>
    </row>
    <row r="37" spans="1:11" ht="12.75" customHeight="1" x14ac:dyDescent="0.3">
      <c r="A37" s="2" t="s">
        <v>31</v>
      </c>
      <c r="B37" s="2" t="s">
        <v>62</v>
      </c>
      <c r="C37" s="12">
        <v>5.0595238095238093</v>
      </c>
      <c r="D37" s="13">
        <v>21</v>
      </c>
      <c r="E37" s="12">
        <v>1.5</v>
      </c>
      <c r="F37" s="12">
        <v>0.56666666666666665</v>
      </c>
      <c r="G37" s="12">
        <v>0.41428571428571431</v>
      </c>
      <c r="H37" s="12">
        <v>0.56190476190476191</v>
      </c>
      <c r="I37" s="12">
        <v>1.4285714285714284</v>
      </c>
      <c r="J37" s="12">
        <v>0.3619047619047619</v>
      </c>
      <c r="K37" s="12">
        <v>0.22619047619047619</v>
      </c>
    </row>
    <row r="38" spans="1:11" ht="12.75" customHeight="1" x14ac:dyDescent="0.3">
      <c r="A38" s="2" t="s">
        <v>23</v>
      </c>
      <c r="B38" s="2" t="s">
        <v>81</v>
      </c>
      <c r="C38" s="12">
        <v>4.7</v>
      </c>
      <c r="D38" s="13">
        <v>3</v>
      </c>
      <c r="E38" s="12">
        <v>1.4</v>
      </c>
      <c r="F38" s="12">
        <v>0.46666666666666667</v>
      </c>
      <c r="G38" s="12">
        <v>0.53333333333333333</v>
      </c>
      <c r="H38" s="12">
        <v>0.46666666666666667</v>
      </c>
      <c r="I38" s="12">
        <v>1.6</v>
      </c>
      <c r="J38" s="12">
        <v>0.23333333333333334</v>
      </c>
      <c r="K38" s="12">
        <v>0</v>
      </c>
    </row>
    <row r="39" spans="1:11" ht="12.75" customHeight="1" x14ac:dyDescent="0.3">
      <c r="A39" s="2" t="s">
        <v>27</v>
      </c>
      <c r="B39" s="2" t="s">
        <v>67</v>
      </c>
      <c r="C39" s="12">
        <v>4.7</v>
      </c>
      <c r="D39" s="13">
        <v>10</v>
      </c>
      <c r="E39" s="12">
        <v>1.44</v>
      </c>
      <c r="F39" s="12">
        <v>0.53</v>
      </c>
      <c r="G39" s="12">
        <v>0.46</v>
      </c>
      <c r="H39" s="12">
        <v>0.53</v>
      </c>
      <c r="I39" s="12">
        <v>1.5</v>
      </c>
      <c r="J39" s="12">
        <v>0.24</v>
      </c>
      <c r="K39" s="12">
        <v>0</v>
      </c>
    </row>
    <row r="40" spans="1:11" ht="12.75" customHeight="1" x14ac:dyDescent="0.3">
      <c r="A40" s="2" t="s">
        <v>33</v>
      </c>
      <c r="B40" s="2" t="s">
        <v>74</v>
      </c>
      <c r="C40" s="12">
        <v>4.6166666666666671</v>
      </c>
      <c r="D40" s="13">
        <v>3</v>
      </c>
      <c r="E40" s="12">
        <v>1.3</v>
      </c>
      <c r="F40" s="12">
        <v>0.43333333333333335</v>
      </c>
      <c r="G40" s="12">
        <v>0.36666666666666664</v>
      </c>
      <c r="H40" s="12">
        <v>0.5</v>
      </c>
      <c r="I40" s="12">
        <v>1.6</v>
      </c>
      <c r="J40" s="12">
        <v>0.25</v>
      </c>
      <c r="K40" s="12">
        <v>0.16666666666666666</v>
      </c>
    </row>
  </sheetData>
  <mergeCells count="1">
    <mergeCell ref="A6:B6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</sheetPr>
  <dimension ref="A1:K37"/>
  <sheetViews>
    <sheetView workbookViewId="0">
      <selection activeCell="E40" sqref="E40"/>
    </sheetView>
  </sheetViews>
  <sheetFormatPr defaultColWidth="9.1796875" defaultRowHeight="13.5" x14ac:dyDescent="0.3"/>
  <cols>
    <col min="1" max="1" width="23.26953125" style="2" customWidth="1"/>
    <col min="2" max="2" width="23" style="2" bestFit="1" customWidth="1"/>
    <col min="3" max="3" width="8.453125" style="1" bestFit="1" customWidth="1"/>
    <col min="4" max="4" width="8.7265625" style="1" bestFit="1" customWidth="1"/>
    <col min="5" max="5" width="8.453125" style="1" bestFit="1" customWidth="1"/>
    <col min="6" max="7" width="6.26953125" style="1" bestFit="1" customWidth="1"/>
    <col min="8" max="8" width="9.54296875" style="1" bestFit="1" customWidth="1"/>
    <col min="9" max="9" width="8.26953125" style="1" bestFit="1" customWidth="1"/>
    <col min="10" max="10" width="9.1796875" style="1"/>
    <col min="11" max="11" width="13.1796875" style="1" bestFit="1" customWidth="1"/>
    <col min="12" max="16384" width="9.1796875" style="2"/>
  </cols>
  <sheetData>
    <row r="1" spans="1:11" ht="12.75" customHeight="1" x14ac:dyDescent="0.3">
      <c r="A1" s="55" t="s">
        <v>47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2.75" customHeight="1" x14ac:dyDescent="0.3">
      <c r="A2" s="55"/>
      <c r="B2" s="55"/>
      <c r="C2" s="56"/>
      <c r="D2" s="56"/>
      <c r="E2" s="56"/>
      <c r="F2" s="56"/>
      <c r="G2" s="56"/>
      <c r="H2" s="56"/>
      <c r="I2" s="56"/>
      <c r="J2" s="56"/>
      <c r="K2" s="56"/>
    </row>
    <row r="3" spans="1:11" s="3" customFormat="1" ht="12.75" customHeight="1" x14ac:dyDescent="0.3">
      <c r="A3" s="57" t="s">
        <v>0</v>
      </c>
      <c r="B3" s="57" t="s">
        <v>1</v>
      </c>
      <c r="C3" s="58" t="s">
        <v>4</v>
      </c>
      <c r="D3" s="58" t="s">
        <v>10</v>
      </c>
      <c r="E3" s="59" t="s">
        <v>13</v>
      </c>
      <c r="F3" s="59" t="s">
        <v>13</v>
      </c>
      <c r="G3" s="58" t="s">
        <v>13</v>
      </c>
      <c r="H3" s="60" t="s">
        <v>13</v>
      </c>
      <c r="I3" s="58" t="s">
        <v>18</v>
      </c>
      <c r="J3" s="58" t="s">
        <v>3</v>
      </c>
      <c r="K3" s="58" t="s">
        <v>7</v>
      </c>
    </row>
    <row r="4" spans="1:11" s="3" customFormat="1" ht="12.75" customHeight="1" x14ac:dyDescent="0.3">
      <c r="A4" s="61"/>
      <c r="B4" s="61"/>
      <c r="C4" s="61"/>
      <c r="D4" s="62" t="s">
        <v>11</v>
      </c>
      <c r="E4" s="63" t="s">
        <v>12</v>
      </c>
      <c r="F4" s="63" t="s">
        <v>14</v>
      </c>
      <c r="G4" s="64" t="s">
        <v>15</v>
      </c>
      <c r="H4" s="65" t="s">
        <v>16</v>
      </c>
      <c r="I4" s="64" t="s">
        <v>17</v>
      </c>
      <c r="J4" s="61"/>
      <c r="K4" s="61"/>
    </row>
    <row r="5" spans="1:11" ht="12.75" customHeight="1" x14ac:dyDescent="0.3">
      <c r="A5" s="66"/>
      <c r="B5" s="66"/>
      <c r="C5" s="67">
        <v>70</v>
      </c>
      <c r="D5" s="68" t="s">
        <v>9</v>
      </c>
      <c r="E5" s="69">
        <v>10</v>
      </c>
      <c r="F5" s="69">
        <v>10</v>
      </c>
      <c r="G5" s="67">
        <v>10</v>
      </c>
      <c r="H5" s="70">
        <v>10</v>
      </c>
      <c r="I5" s="67">
        <v>10</v>
      </c>
      <c r="J5" s="67">
        <v>10</v>
      </c>
      <c r="K5" s="67">
        <v>10</v>
      </c>
    </row>
    <row r="6" spans="1:11" ht="12.75" customHeight="1" x14ac:dyDescent="0.3">
      <c r="A6" s="225" t="s">
        <v>8</v>
      </c>
      <c r="B6" s="226"/>
      <c r="C6" s="71">
        <v>10</v>
      </c>
      <c r="D6" s="72"/>
      <c r="E6" s="73">
        <v>3</v>
      </c>
      <c r="F6" s="73">
        <v>1</v>
      </c>
      <c r="G6" s="71">
        <v>1</v>
      </c>
      <c r="H6" s="74">
        <v>1</v>
      </c>
      <c r="I6" s="71">
        <v>3</v>
      </c>
      <c r="J6" s="71">
        <v>0.5</v>
      </c>
      <c r="K6" s="71">
        <v>0.5</v>
      </c>
    </row>
    <row r="7" spans="1:11" ht="12.75" customHeight="1" x14ac:dyDescent="0.3"/>
    <row r="8" spans="1:11" ht="12.75" customHeight="1" x14ac:dyDescent="0.3">
      <c r="A8" s="2" t="s">
        <v>25</v>
      </c>
      <c r="B8" s="2" t="s">
        <v>64</v>
      </c>
      <c r="C8" s="4">
        <v>7.8981481481481479</v>
      </c>
      <c r="D8" s="9">
        <v>27</v>
      </c>
      <c r="E8" s="4">
        <v>2.1333333333333333</v>
      </c>
      <c r="F8" s="4">
        <v>0.74444444444444446</v>
      </c>
      <c r="G8" s="4">
        <v>0.78888888888888886</v>
      </c>
      <c r="H8" s="4">
        <v>0.8</v>
      </c>
      <c r="I8" s="4">
        <v>2.4666666666666668</v>
      </c>
      <c r="J8" s="4">
        <v>0.47407407407407409</v>
      </c>
      <c r="K8" s="4">
        <v>0.49074074074074076</v>
      </c>
    </row>
    <row r="9" spans="1:11" ht="12.75" customHeight="1" x14ac:dyDescent="0.3">
      <c r="A9" s="2" t="s">
        <v>19</v>
      </c>
      <c r="B9" s="2" t="s">
        <v>58</v>
      </c>
      <c r="C9" s="4">
        <v>7.8703703703703702</v>
      </c>
      <c r="D9" s="9">
        <v>27</v>
      </c>
      <c r="E9" s="4">
        <v>2.1666666666666665</v>
      </c>
      <c r="F9" s="4">
        <v>0.71481481481481479</v>
      </c>
      <c r="G9" s="4">
        <v>0.7592592592592593</v>
      </c>
      <c r="H9" s="4">
        <v>0.74444444444444446</v>
      </c>
      <c r="I9" s="4">
        <v>2.5555555555555554</v>
      </c>
      <c r="J9" s="4">
        <v>0.45185185185185184</v>
      </c>
      <c r="K9" s="4">
        <v>0.4777777777777778</v>
      </c>
    </row>
    <row r="10" spans="1:11" ht="12.75" customHeight="1" x14ac:dyDescent="0.3">
      <c r="A10" s="2" t="s">
        <v>20</v>
      </c>
      <c r="B10" s="2" t="s">
        <v>63</v>
      </c>
      <c r="C10" s="4">
        <v>7.6307692307692303</v>
      </c>
      <c r="D10" s="9">
        <v>26</v>
      </c>
      <c r="E10" s="4">
        <v>2.3192307692307694</v>
      </c>
      <c r="F10" s="4">
        <v>0.77307692307692311</v>
      </c>
      <c r="G10" s="4">
        <v>0.73076923076923073</v>
      </c>
      <c r="H10" s="4">
        <v>0.81538461538461537</v>
      </c>
      <c r="I10" s="4">
        <v>2.25</v>
      </c>
      <c r="J10" s="4">
        <v>0.37692307692307692</v>
      </c>
      <c r="K10" s="4">
        <v>0.36538461538461536</v>
      </c>
    </row>
    <row r="11" spans="1:11" ht="12.75" customHeight="1" x14ac:dyDescent="0.3">
      <c r="A11" s="2" t="s">
        <v>36</v>
      </c>
      <c r="B11" s="2" t="s">
        <v>53</v>
      </c>
      <c r="C11" s="4">
        <v>7.398076923076923</v>
      </c>
      <c r="D11" s="9">
        <v>26</v>
      </c>
      <c r="E11" s="4">
        <v>2.1</v>
      </c>
      <c r="F11" s="4">
        <v>0.71153846153846156</v>
      </c>
      <c r="G11" s="4">
        <v>0.76538461538461533</v>
      </c>
      <c r="H11" s="4">
        <v>0.75384615384615383</v>
      </c>
      <c r="I11" s="4">
        <v>2.4346153846153848</v>
      </c>
      <c r="J11" s="4">
        <v>0.43076923076923079</v>
      </c>
      <c r="K11" s="4">
        <v>0.20192307692307693</v>
      </c>
    </row>
    <row r="12" spans="1:11" ht="12.75" customHeight="1" x14ac:dyDescent="0.3">
      <c r="A12" s="2" t="s">
        <v>23</v>
      </c>
      <c r="B12" s="2" t="s">
        <v>54</v>
      </c>
      <c r="C12" s="4">
        <v>7.2673076923076918</v>
      </c>
      <c r="D12" s="9">
        <v>26</v>
      </c>
      <c r="E12" s="4">
        <v>2.0538461538461537</v>
      </c>
      <c r="F12" s="4">
        <v>0.67692307692307696</v>
      </c>
      <c r="G12" s="4">
        <v>0.75769230769230766</v>
      </c>
      <c r="H12" s="4">
        <v>0.74615384615384617</v>
      </c>
      <c r="I12" s="4">
        <v>2.273076923076923</v>
      </c>
      <c r="J12" s="4">
        <v>0.43269230769230771</v>
      </c>
      <c r="K12" s="4">
        <v>0.32692307692307693</v>
      </c>
    </row>
    <row r="13" spans="1:11" ht="12.75" customHeight="1" x14ac:dyDescent="0.3">
      <c r="A13" s="2" t="s">
        <v>33</v>
      </c>
      <c r="B13" s="2" t="s">
        <v>50</v>
      </c>
      <c r="C13" s="4">
        <v>6.734</v>
      </c>
      <c r="D13" s="9">
        <v>25</v>
      </c>
      <c r="E13" s="4">
        <v>2.0640000000000001</v>
      </c>
      <c r="F13" s="4">
        <v>0.68</v>
      </c>
      <c r="G13" s="4">
        <v>0.69199999999999995</v>
      </c>
      <c r="H13" s="4">
        <v>0.69599999999999995</v>
      </c>
      <c r="I13" s="4">
        <v>2.1120000000000001</v>
      </c>
      <c r="J13" s="4">
        <v>0.36199999999999999</v>
      </c>
      <c r="K13" s="4">
        <v>0.128</v>
      </c>
    </row>
    <row r="14" spans="1:11" ht="12.75" customHeight="1" x14ac:dyDescent="0.3">
      <c r="A14" s="2" t="s">
        <v>38</v>
      </c>
      <c r="B14" s="2" t="s">
        <v>56</v>
      </c>
      <c r="C14" s="4">
        <v>6.4838709677419359</v>
      </c>
      <c r="D14" s="9">
        <v>31</v>
      </c>
      <c r="E14" s="4">
        <v>2.0032258064516126</v>
      </c>
      <c r="F14" s="4">
        <v>0.65806451612903227</v>
      </c>
      <c r="G14" s="4">
        <v>0.66129032258064513</v>
      </c>
      <c r="H14" s="4">
        <v>0.69032258064516128</v>
      </c>
      <c r="I14" s="4">
        <v>2.1387096774193548</v>
      </c>
      <c r="J14" s="4">
        <v>0.3032258064516129</v>
      </c>
      <c r="K14" s="4">
        <v>2.903225806451613E-2</v>
      </c>
    </row>
    <row r="15" spans="1:11" ht="12.75" customHeight="1" x14ac:dyDescent="0.3">
      <c r="A15" s="2" t="s">
        <v>22</v>
      </c>
      <c r="B15" s="2" t="s">
        <v>55</v>
      </c>
      <c r="C15" s="4">
        <v>5.9819999999999993</v>
      </c>
      <c r="D15" s="9">
        <v>25</v>
      </c>
      <c r="E15" s="4">
        <v>1.8119999999999998</v>
      </c>
      <c r="F15" s="4">
        <v>0.628</v>
      </c>
      <c r="G15" s="4">
        <v>0.69599999999999995</v>
      </c>
      <c r="H15" s="4">
        <v>0.62</v>
      </c>
      <c r="I15" s="4">
        <v>1.7519999999999998</v>
      </c>
      <c r="J15" s="4">
        <v>0.374</v>
      </c>
      <c r="K15" s="4">
        <v>0.1</v>
      </c>
    </row>
    <row r="16" spans="1:11" ht="12.75" customHeight="1" x14ac:dyDescent="0.3">
      <c r="A16" s="2" t="s">
        <v>28</v>
      </c>
      <c r="B16" s="2" t="s">
        <v>60</v>
      </c>
      <c r="C16" s="4">
        <v>5.9461538461538455</v>
      </c>
      <c r="D16" s="9">
        <v>26</v>
      </c>
      <c r="E16" s="4">
        <v>1.9038461538461537</v>
      </c>
      <c r="F16" s="4">
        <v>0.64615384615384619</v>
      </c>
      <c r="G16" s="4">
        <v>0.75</v>
      </c>
      <c r="H16" s="4">
        <v>0.67692307692307696</v>
      </c>
      <c r="I16" s="4">
        <v>1.5692307692307694</v>
      </c>
      <c r="J16" s="4">
        <v>0.31153846153846154</v>
      </c>
      <c r="K16" s="4">
        <v>8.8461538461538466E-2</v>
      </c>
    </row>
    <row r="17" spans="1:11" ht="12.75" customHeight="1" x14ac:dyDescent="0.3">
      <c r="A17" s="2" t="s">
        <v>27</v>
      </c>
      <c r="B17" s="2" t="s">
        <v>59</v>
      </c>
      <c r="C17" s="4">
        <v>5.9019230769230768</v>
      </c>
      <c r="D17" s="9">
        <v>26</v>
      </c>
      <c r="E17" s="4">
        <v>1.9038461538461537</v>
      </c>
      <c r="F17" s="4">
        <v>0.66538461538461535</v>
      </c>
      <c r="G17" s="4">
        <v>0.53076923076923077</v>
      </c>
      <c r="H17" s="4">
        <v>0.65769230769230769</v>
      </c>
      <c r="I17" s="4">
        <v>1.546153846153846</v>
      </c>
      <c r="J17" s="4">
        <v>0.35192307692307695</v>
      </c>
      <c r="K17" s="4">
        <v>0.24615384615384617</v>
      </c>
    </row>
    <row r="18" spans="1:11" ht="12.75" customHeight="1" x14ac:dyDescent="0.3">
      <c r="A18" s="2" t="s">
        <v>29</v>
      </c>
      <c r="B18" s="2" t="s">
        <v>61</v>
      </c>
      <c r="C18" s="4">
        <v>5.7365384615384611</v>
      </c>
      <c r="D18" s="9">
        <v>26</v>
      </c>
      <c r="E18" s="4">
        <v>1.6961538461538461</v>
      </c>
      <c r="F18" s="4">
        <v>0.6</v>
      </c>
      <c r="G18" s="4">
        <v>0.66153846153846152</v>
      </c>
      <c r="H18" s="4">
        <v>0.63461538461538458</v>
      </c>
      <c r="I18" s="4">
        <v>1.8115384615384613</v>
      </c>
      <c r="J18" s="4">
        <v>0.30769230769230771</v>
      </c>
      <c r="K18" s="4">
        <v>2.5000000000000001E-2</v>
      </c>
    </row>
    <row r="19" spans="1:11" ht="12.75" customHeight="1" x14ac:dyDescent="0.3">
      <c r="A19" s="2" t="s">
        <v>31</v>
      </c>
      <c r="B19" s="2" t="s">
        <v>32</v>
      </c>
      <c r="C19" s="4">
        <v>5.5680000000000005</v>
      </c>
      <c r="D19" s="9">
        <v>25</v>
      </c>
      <c r="E19" s="4">
        <v>1.6080000000000001</v>
      </c>
      <c r="F19" s="4">
        <v>0.59199999999999997</v>
      </c>
      <c r="G19" s="4">
        <v>0.56000000000000005</v>
      </c>
      <c r="H19" s="4">
        <v>0.59599999999999997</v>
      </c>
      <c r="I19" s="4">
        <v>1.6320000000000001</v>
      </c>
      <c r="J19" s="4">
        <v>0.36</v>
      </c>
      <c r="K19" s="4">
        <v>0.22</v>
      </c>
    </row>
    <row r="20" spans="1:11" ht="12.75" customHeight="1" x14ac:dyDescent="0.3">
      <c r="A20" s="2" t="s">
        <v>39</v>
      </c>
      <c r="B20" s="2" t="s">
        <v>42</v>
      </c>
      <c r="C20" s="4">
        <v>5.25</v>
      </c>
      <c r="D20" s="9">
        <v>25</v>
      </c>
      <c r="E20" s="4">
        <v>1.32</v>
      </c>
      <c r="F20" s="4">
        <v>0.55200000000000005</v>
      </c>
      <c r="G20" s="4">
        <v>0.53200000000000003</v>
      </c>
      <c r="H20" s="4">
        <v>0.58799999999999997</v>
      </c>
      <c r="I20" s="4">
        <v>1.8239999999999998</v>
      </c>
      <c r="J20" s="4">
        <v>0.36399999999999999</v>
      </c>
      <c r="K20" s="4">
        <v>7.0000000000000007E-2</v>
      </c>
    </row>
    <row r="21" spans="1:11" ht="12.75" customHeight="1" x14ac:dyDescent="0.3">
      <c r="A21" s="2" t="s">
        <v>35</v>
      </c>
      <c r="B21" s="2" t="s">
        <v>45</v>
      </c>
      <c r="C21" s="4">
        <v>4.9874999999999998</v>
      </c>
      <c r="D21" s="9">
        <v>24</v>
      </c>
      <c r="E21" s="4">
        <v>1.5375000000000001</v>
      </c>
      <c r="F21" s="4">
        <v>0.5625</v>
      </c>
      <c r="G21" s="4">
        <v>0.5083333333333333</v>
      </c>
      <c r="H21" s="4">
        <v>0.56666666666666665</v>
      </c>
      <c r="I21" s="4">
        <v>1.4375</v>
      </c>
      <c r="J21" s="4">
        <v>0.3125</v>
      </c>
      <c r="K21" s="4">
        <v>6.25E-2</v>
      </c>
    </row>
    <row r="22" spans="1:11" ht="12.75" customHeight="1" x14ac:dyDescent="0.3">
      <c r="C22" s="4"/>
      <c r="D22" s="9"/>
      <c r="E22" s="4"/>
      <c r="F22" s="4"/>
      <c r="G22" s="4"/>
      <c r="H22" s="4"/>
      <c r="I22" s="4"/>
      <c r="J22" s="4"/>
      <c r="K22" s="4"/>
    </row>
    <row r="23" spans="1:11" ht="12.75" customHeight="1" x14ac:dyDescent="0.3">
      <c r="A23" s="55" t="s">
        <v>77</v>
      </c>
      <c r="C23" s="4"/>
      <c r="D23" s="9"/>
      <c r="E23" s="4"/>
      <c r="F23" s="4"/>
      <c r="G23" s="4"/>
      <c r="H23" s="4"/>
      <c r="I23" s="4"/>
      <c r="J23" s="4"/>
      <c r="K23" s="4"/>
    </row>
    <row r="24" spans="1:11" ht="12.75" customHeight="1" x14ac:dyDescent="0.3">
      <c r="A24" s="2" t="s">
        <v>19</v>
      </c>
      <c r="B24" s="2" t="s">
        <v>65</v>
      </c>
      <c r="C24" s="4">
        <v>6.7194444444444441</v>
      </c>
      <c r="D24" s="9">
        <v>18</v>
      </c>
      <c r="E24" s="4">
        <v>1.8333333333333335</v>
      </c>
      <c r="F24" s="4">
        <v>0.63888888888888884</v>
      </c>
      <c r="G24" s="4">
        <v>0.75</v>
      </c>
      <c r="H24" s="4">
        <v>0.65555555555555556</v>
      </c>
      <c r="I24" s="4">
        <v>2.2666666666666666</v>
      </c>
      <c r="J24" s="4">
        <v>0.42222222222222222</v>
      </c>
      <c r="K24" s="4">
        <v>0.15277777777777779</v>
      </c>
    </row>
    <row r="25" spans="1:11" ht="12.75" customHeight="1" x14ac:dyDescent="0.3">
      <c r="A25" s="2" t="s">
        <v>20</v>
      </c>
      <c r="B25" s="2" t="s">
        <v>70</v>
      </c>
      <c r="C25" s="4">
        <v>6.5888888888888895</v>
      </c>
      <c r="D25" s="1">
        <v>18</v>
      </c>
      <c r="E25" s="4">
        <v>2.0666666666666664</v>
      </c>
      <c r="F25" s="4">
        <v>0.71666666666666667</v>
      </c>
      <c r="G25" s="4">
        <v>0.7</v>
      </c>
      <c r="H25" s="4">
        <v>0.74444444444444446</v>
      </c>
      <c r="I25" s="4">
        <v>1.9666666666666668</v>
      </c>
      <c r="J25" s="4">
        <v>0.39444444444444443</v>
      </c>
      <c r="K25" s="4">
        <v>0</v>
      </c>
    </row>
    <row r="26" spans="1:11" ht="12.75" customHeight="1" x14ac:dyDescent="0.3">
      <c r="A26" s="2" t="s">
        <v>23</v>
      </c>
      <c r="B26" s="2" t="s">
        <v>66</v>
      </c>
      <c r="C26" s="4">
        <v>6.1617647058823533</v>
      </c>
      <c r="D26" s="9">
        <v>17</v>
      </c>
      <c r="E26" s="4">
        <v>1.8705882352941177</v>
      </c>
      <c r="F26" s="4">
        <v>0.6</v>
      </c>
      <c r="G26" s="4">
        <v>0.60588235294117643</v>
      </c>
      <c r="H26" s="4">
        <v>0.61764705882352944</v>
      </c>
      <c r="I26" s="4">
        <v>2.0117647058823529</v>
      </c>
      <c r="J26" s="4">
        <v>0.36764705882352944</v>
      </c>
      <c r="K26" s="4">
        <v>8.8235294117647065E-2</v>
      </c>
    </row>
    <row r="27" spans="1:11" ht="12.75" customHeight="1" x14ac:dyDescent="0.3">
      <c r="A27" s="2" t="s">
        <v>25</v>
      </c>
      <c r="B27" s="2" t="s">
        <v>73</v>
      </c>
      <c r="C27" s="4">
        <v>6.1392857142857142</v>
      </c>
      <c r="D27" s="1">
        <v>14</v>
      </c>
      <c r="E27" s="4">
        <v>1.8642857142857143</v>
      </c>
      <c r="F27" s="4">
        <v>0.65</v>
      </c>
      <c r="G27" s="4">
        <v>0.63571428571428568</v>
      </c>
      <c r="H27" s="4">
        <v>0.68571428571428572</v>
      </c>
      <c r="I27" s="4">
        <v>1.9714285714285715</v>
      </c>
      <c r="J27" s="4">
        <v>0.33214285714285713</v>
      </c>
      <c r="K27" s="4">
        <v>0</v>
      </c>
    </row>
    <row r="28" spans="1:11" x14ac:dyDescent="0.3">
      <c r="A28" s="2" t="s">
        <v>36</v>
      </c>
      <c r="B28" s="2" t="s">
        <v>69</v>
      </c>
      <c r="C28" s="4">
        <v>6.1107142857142858</v>
      </c>
      <c r="D28" s="9">
        <v>14</v>
      </c>
      <c r="E28" s="4">
        <v>1.842857142857143</v>
      </c>
      <c r="F28" s="4">
        <v>0.62857142857142856</v>
      </c>
      <c r="G28" s="4">
        <v>0.74285714285714288</v>
      </c>
      <c r="H28" s="4">
        <v>0.67142857142857137</v>
      </c>
      <c r="I28" s="4">
        <v>1.8857142857142857</v>
      </c>
      <c r="J28" s="4">
        <v>0.3392857142857143</v>
      </c>
      <c r="K28" s="4">
        <v>0</v>
      </c>
    </row>
    <row r="29" spans="1:11" ht="12.75" customHeight="1" x14ac:dyDescent="0.3">
      <c r="A29" s="2" t="s">
        <v>28</v>
      </c>
      <c r="B29" s="2" t="s">
        <v>68</v>
      </c>
      <c r="C29" s="4">
        <v>6.0472222222222216</v>
      </c>
      <c r="D29" s="1">
        <v>18</v>
      </c>
      <c r="E29" s="4">
        <v>1.8166666666666664</v>
      </c>
      <c r="F29" s="4">
        <v>0.65</v>
      </c>
      <c r="G29" s="4">
        <v>0.68888888888888888</v>
      </c>
      <c r="H29" s="4">
        <v>0.66111111111111109</v>
      </c>
      <c r="I29" s="4">
        <v>1.8333333333333335</v>
      </c>
      <c r="J29" s="4">
        <v>0.3972222222222222</v>
      </c>
      <c r="K29" s="4">
        <v>0</v>
      </c>
    </row>
    <row r="30" spans="1:11" ht="12.75" customHeight="1" x14ac:dyDescent="0.3">
      <c r="A30" s="2" t="s">
        <v>22</v>
      </c>
      <c r="B30" s="2" t="s">
        <v>72</v>
      </c>
      <c r="C30" s="4">
        <v>5.9749999999999996</v>
      </c>
      <c r="D30" s="1">
        <v>14</v>
      </c>
      <c r="E30" s="4">
        <v>1.907142857142857</v>
      </c>
      <c r="F30" s="4">
        <v>0.62857142857142856</v>
      </c>
      <c r="G30" s="4">
        <v>0.6785714285714286</v>
      </c>
      <c r="H30" s="4">
        <v>0.67142857142857137</v>
      </c>
      <c r="I30" s="4">
        <v>1.65</v>
      </c>
      <c r="J30" s="4">
        <v>0.36785714285714288</v>
      </c>
      <c r="K30" s="4">
        <v>7.1428571428571425E-2</v>
      </c>
    </row>
    <row r="31" spans="1:11" ht="12.75" customHeight="1" x14ac:dyDescent="0.3">
      <c r="A31" s="2" t="s">
        <v>35</v>
      </c>
      <c r="B31" s="2" t="s">
        <v>57</v>
      </c>
      <c r="C31" s="4">
        <v>5.5750000000000002</v>
      </c>
      <c r="D31" s="1">
        <v>16</v>
      </c>
      <c r="E31" s="4">
        <v>1.6875</v>
      </c>
      <c r="F31" s="4">
        <v>0.57499999999999996</v>
      </c>
      <c r="G31" s="4">
        <v>0.61250000000000004</v>
      </c>
      <c r="H31" s="4">
        <v>0.58750000000000002</v>
      </c>
      <c r="I31" s="4">
        <v>1.70625</v>
      </c>
      <c r="J31" s="4">
        <v>0.3125</v>
      </c>
      <c r="K31" s="4">
        <v>9.375E-2</v>
      </c>
    </row>
    <row r="32" spans="1:11" ht="12.75" customHeight="1" x14ac:dyDescent="0.3">
      <c r="A32" s="2" t="s">
        <v>33</v>
      </c>
      <c r="B32" s="2" t="s">
        <v>76</v>
      </c>
      <c r="C32" s="4">
        <v>5.48</v>
      </c>
      <c r="D32" s="1">
        <v>5</v>
      </c>
      <c r="E32" s="4">
        <v>1.62</v>
      </c>
      <c r="F32" s="4">
        <v>0.56000000000000005</v>
      </c>
      <c r="G32" s="4">
        <v>0.68</v>
      </c>
      <c r="H32" s="4">
        <v>0.57999999999999996</v>
      </c>
      <c r="I32" s="4">
        <v>1.68</v>
      </c>
      <c r="J32" s="4">
        <v>0.36</v>
      </c>
      <c r="K32" s="4">
        <v>0</v>
      </c>
    </row>
    <row r="33" spans="1:11" ht="12.75" customHeight="1" x14ac:dyDescent="0.3">
      <c r="A33" s="10" t="s">
        <v>27</v>
      </c>
      <c r="B33" s="10" t="s">
        <v>67</v>
      </c>
      <c r="C33" s="4">
        <v>5.4187500000000002</v>
      </c>
      <c r="D33" s="1">
        <v>16</v>
      </c>
      <c r="E33" s="4">
        <v>1.48125</v>
      </c>
      <c r="F33" s="4">
        <v>0.51875000000000004</v>
      </c>
      <c r="G33" s="4">
        <v>0.56874999999999998</v>
      </c>
      <c r="H33" s="4">
        <v>0.51875000000000004</v>
      </c>
      <c r="I33" s="4">
        <v>1.9312499999999999</v>
      </c>
      <c r="J33" s="4">
        <v>0.4</v>
      </c>
      <c r="K33" s="4">
        <v>0</v>
      </c>
    </row>
    <row r="34" spans="1:11" ht="12.75" customHeight="1" x14ac:dyDescent="0.3">
      <c r="A34" s="2" t="s">
        <v>33</v>
      </c>
      <c r="B34" s="2" t="s">
        <v>74</v>
      </c>
      <c r="C34" s="4">
        <v>4.6785714285714279</v>
      </c>
      <c r="D34" s="1">
        <v>7</v>
      </c>
      <c r="E34" s="4">
        <v>1.4571428571428571</v>
      </c>
      <c r="F34" s="4">
        <v>0.45714285714285713</v>
      </c>
      <c r="G34" s="4">
        <v>0.47142857142857142</v>
      </c>
      <c r="H34" s="4">
        <v>0.5</v>
      </c>
      <c r="I34" s="4">
        <v>1.4571428571428571</v>
      </c>
      <c r="J34" s="4">
        <v>0.26428571428571429</v>
      </c>
      <c r="K34" s="4">
        <v>7.1428571428571425E-2</v>
      </c>
    </row>
    <row r="35" spans="1:11" ht="12.75" customHeight="1" x14ac:dyDescent="0.3">
      <c r="A35" s="2" t="s">
        <v>31</v>
      </c>
      <c r="B35" s="2" t="s">
        <v>62</v>
      </c>
      <c r="C35" s="4">
        <v>4.6468749999999996</v>
      </c>
      <c r="D35" s="1">
        <v>16</v>
      </c>
      <c r="E35" s="4">
        <v>1.5</v>
      </c>
      <c r="F35" s="4">
        <v>0.54374999999999996</v>
      </c>
      <c r="G35" s="4">
        <v>0.4375</v>
      </c>
      <c r="H35" s="4">
        <v>0.5</v>
      </c>
      <c r="I35" s="4">
        <v>1.2</v>
      </c>
      <c r="J35" s="4">
        <v>0.3</v>
      </c>
      <c r="K35" s="4">
        <v>0.16562499999999999</v>
      </c>
    </row>
    <row r="36" spans="1:11" ht="12.75" customHeight="1" x14ac:dyDescent="0.3">
      <c r="A36" s="2" t="s">
        <v>39</v>
      </c>
      <c r="B36" s="2" t="s">
        <v>40</v>
      </c>
      <c r="C36" s="4">
        <v>4.420588235294117</v>
      </c>
      <c r="D36" s="9">
        <v>17</v>
      </c>
      <c r="E36" s="4">
        <v>1.3058823529411765</v>
      </c>
      <c r="F36" s="4">
        <v>0.46470588235294119</v>
      </c>
      <c r="G36" s="4">
        <v>0.42352941176470588</v>
      </c>
      <c r="H36" s="4">
        <v>0.39411764705882352</v>
      </c>
      <c r="I36" s="4">
        <v>1.4647058823529411</v>
      </c>
      <c r="J36" s="4">
        <v>0.30882352941176472</v>
      </c>
      <c r="K36" s="4">
        <v>5.8823529411764705E-2</v>
      </c>
    </row>
    <row r="37" spans="1:11" ht="12.75" customHeight="1" x14ac:dyDescent="0.3">
      <c r="A37" s="2" t="s">
        <v>29</v>
      </c>
      <c r="B37" s="2" t="s">
        <v>71</v>
      </c>
      <c r="C37" s="4">
        <v>4.4076923076923071</v>
      </c>
      <c r="D37" s="1">
        <v>13</v>
      </c>
      <c r="E37" s="4">
        <v>1.1076923076923078</v>
      </c>
      <c r="F37" s="4">
        <v>0.46153846153846156</v>
      </c>
      <c r="G37" s="4">
        <v>0.5461538461538461</v>
      </c>
      <c r="H37" s="4">
        <v>0.5</v>
      </c>
      <c r="I37" s="4">
        <v>1.5</v>
      </c>
      <c r="J37" s="4">
        <v>0.29230769230769232</v>
      </c>
      <c r="K37" s="4">
        <v>0</v>
      </c>
    </row>
  </sheetData>
  <mergeCells count="1">
    <mergeCell ref="A6:B6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">
    <tabColor rgb="FF92D050"/>
  </sheetPr>
  <dimension ref="A1:K35"/>
  <sheetViews>
    <sheetView workbookViewId="0">
      <selection activeCell="E40" sqref="E40"/>
    </sheetView>
  </sheetViews>
  <sheetFormatPr defaultColWidth="9.1796875" defaultRowHeight="13.5" x14ac:dyDescent="0.3"/>
  <cols>
    <col min="1" max="1" width="23.26953125" style="2" customWidth="1"/>
    <col min="2" max="2" width="16.1796875" style="2" bestFit="1" customWidth="1"/>
    <col min="3" max="3" width="10.1796875" style="1" customWidth="1"/>
    <col min="4" max="4" width="8.7265625" style="1" bestFit="1" customWidth="1"/>
    <col min="5" max="5" width="14.453125" style="1" bestFit="1" customWidth="1"/>
    <col min="6" max="6" width="7.26953125" style="1" bestFit="1" customWidth="1"/>
    <col min="7" max="7" width="9" style="1" customWidth="1"/>
    <col min="8" max="8" width="10.1796875" style="1" bestFit="1" customWidth="1"/>
    <col min="9" max="9" width="8.54296875" style="1" bestFit="1" customWidth="1"/>
    <col min="10" max="10" width="9.7265625" style="1" bestFit="1" customWidth="1"/>
    <col min="11" max="11" width="14.7265625" style="1" bestFit="1" customWidth="1"/>
    <col min="12" max="16384" width="9.1796875" style="2"/>
  </cols>
  <sheetData>
    <row r="1" spans="1:11" ht="12.75" customHeight="1" x14ac:dyDescent="0.3">
      <c r="A1" s="39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2.75" customHeight="1" x14ac:dyDescent="0.3">
      <c r="A2" s="55"/>
      <c r="B2" s="55"/>
      <c r="C2" s="56"/>
      <c r="D2" s="56"/>
      <c r="E2" s="56"/>
      <c r="F2" s="56"/>
      <c r="G2" s="56"/>
      <c r="H2" s="56"/>
      <c r="I2" s="56"/>
      <c r="J2" s="56"/>
      <c r="K2" s="56"/>
    </row>
    <row r="3" spans="1:11" s="3" customFormat="1" ht="12.75" customHeight="1" x14ac:dyDescent="0.3">
      <c r="A3" s="75" t="s">
        <v>0</v>
      </c>
      <c r="B3" s="75" t="s">
        <v>1</v>
      </c>
      <c r="C3" s="76" t="s">
        <v>4</v>
      </c>
      <c r="D3" s="76" t="s">
        <v>10</v>
      </c>
      <c r="E3" s="77" t="s">
        <v>13</v>
      </c>
      <c r="F3" s="77" t="s">
        <v>13</v>
      </c>
      <c r="G3" s="76" t="s">
        <v>13</v>
      </c>
      <c r="H3" s="78" t="s">
        <v>13</v>
      </c>
      <c r="I3" s="76" t="s">
        <v>18</v>
      </c>
      <c r="J3" s="76" t="s">
        <v>3</v>
      </c>
      <c r="K3" s="76" t="s">
        <v>7</v>
      </c>
    </row>
    <row r="4" spans="1:11" s="3" customFormat="1" ht="12.75" customHeight="1" x14ac:dyDescent="0.3">
      <c r="A4" s="79"/>
      <c r="B4" s="79"/>
      <c r="C4" s="61"/>
      <c r="D4" s="80" t="s">
        <v>11</v>
      </c>
      <c r="E4" s="81" t="s">
        <v>12</v>
      </c>
      <c r="F4" s="81" t="s">
        <v>14</v>
      </c>
      <c r="G4" s="82" t="s">
        <v>15</v>
      </c>
      <c r="H4" s="83" t="s">
        <v>16</v>
      </c>
      <c r="I4" s="82" t="s">
        <v>17</v>
      </c>
      <c r="J4" s="61"/>
      <c r="K4" s="61"/>
    </row>
    <row r="5" spans="1:11" ht="12.75" customHeight="1" x14ac:dyDescent="0.3">
      <c r="A5" s="84" t="s">
        <v>8</v>
      </c>
      <c r="B5" s="84"/>
      <c r="C5" s="85">
        <v>70</v>
      </c>
      <c r="D5" s="86" t="s">
        <v>9</v>
      </c>
      <c r="E5" s="87">
        <v>10</v>
      </c>
      <c r="F5" s="87">
        <v>10</v>
      </c>
      <c r="G5" s="85">
        <v>10</v>
      </c>
      <c r="H5" s="88">
        <v>10</v>
      </c>
      <c r="I5" s="85">
        <v>10</v>
      </c>
      <c r="J5" s="85">
        <v>10</v>
      </c>
      <c r="K5" s="85">
        <v>10</v>
      </c>
    </row>
    <row r="6" spans="1:11" ht="12.75" customHeight="1" x14ac:dyDescent="0.3">
      <c r="A6" s="89"/>
      <c r="B6" s="89"/>
      <c r="C6" s="90">
        <v>10</v>
      </c>
      <c r="D6" s="91"/>
      <c r="E6" s="92">
        <v>3</v>
      </c>
      <c r="F6" s="92">
        <v>1</v>
      </c>
      <c r="G6" s="90">
        <v>1</v>
      </c>
      <c r="H6" s="93">
        <v>1</v>
      </c>
      <c r="I6" s="90">
        <v>3</v>
      </c>
      <c r="J6" s="90">
        <v>0.5</v>
      </c>
      <c r="K6" s="90">
        <v>0.5</v>
      </c>
    </row>
    <row r="7" spans="1:11" ht="12.75" customHeight="1" x14ac:dyDescent="0.3"/>
    <row r="8" spans="1:11" ht="12.75" customHeight="1" x14ac:dyDescent="0.3">
      <c r="A8" s="2" t="s">
        <v>25</v>
      </c>
      <c r="B8" s="2" t="s">
        <v>26</v>
      </c>
      <c r="C8" s="4">
        <v>8.1940000000000008</v>
      </c>
      <c r="D8" s="1">
        <v>25</v>
      </c>
      <c r="E8" s="4">
        <v>2.2080000000000002</v>
      </c>
      <c r="F8" s="4">
        <v>0.74399999999999999</v>
      </c>
      <c r="G8" s="4">
        <v>0.76</v>
      </c>
      <c r="H8" s="4">
        <v>0.81200000000000006</v>
      </c>
      <c r="I8" s="4">
        <v>2.7</v>
      </c>
      <c r="J8" s="4">
        <v>0.5</v>
      </c>
      <c r="K8" s="4">
        <v>0.47</v>
      </c>
    </row>
    <row r="9" spans="1:11" ht="12.75" customHeight="1" x14ac:dyDescent="0.3">
      <c r="A9" s="2" t="s">
        <v>20</v>
      </c>
      <c r="B9" s="2" t="s">
        <v>21</v>
      </c>
      <c r="C9" s="4">
        <v>8.1560000000000024</v>
      </c>
      <c r="D9" s="1">
        <v>25</v>
      </c>
      <c r="E9" s="4">
        <v>2.4119999999999999</v>
      </c>
      <c r="F9" s="4">
        <v>0.75600000000000001</v>
      </c>
      <c r="G9" s="4">
        <v>0.83599999999999997</v>
      </c>
      <c r="H9" s="4">
        <v>0.82</v>
      </c>
      <c r="I9" s="4">
        <v>2.52</v>
      </c>
      <c r="J9" s="4">
        <v>0.44</v>
      </c>
      <c r="K9" s="4">
        <v>0.372</v>
      </c>
    </row>
    <row r="10" spans="1:11" ht="12.75" customHeight="1" x14ac:dyDescent="0.3">
      <c r="A10" s="2" t="s">
        <v>19</v>
      </c>
      <c r="B10" s="2" t="s">
        <v>44</v>
      </c>
      <c r="C10" s="4">
        <v>8.0291666666666686</v>
      </c>
      <c r="D10" s="1">
        <v>24</v>
      </c>
      <c r="E10" s="4">
        <v>2.2124999999999999</v>
      </c>
      <c r="F10" s="4">
        <v>0.76249999999999996</v>
      </c>
      <c r="G10" s="4">
        <v>0.76249999999999996</v>
      </c>
      <c r="H10" s="4">
        <v>0.76666666666666672</v>
      </c>
      <c r="I10" s="4">
        <v>2.5375000000000001</v>
      </c>
      <c r="J10" s="4">
        <v>0.48749999999999999</v>
      </c>
      <c r="K10" s="4">
        <v>0.5</v>
      </c>
    </row>
    <row r="11" spans="1:11" ht="12.75" customHeight="1" x14ac:dyDescent="0.3">
      <c r="A11" s="2" t="s">
        <v>23</v>
      </c>
      <c r="B11" s="2" t="s">
        <v>24</v>
      </c>
      <c r="C11" s="4">
        <v>7.8640000000000008</v>
      </c>
      <c r="D11" s="1">
        <v>25</v>
      </c>
      <c r="E11" s="4">
        <v>2.3280000000000003</v>
      </c>
      <c r="F11" s="4">
        <v>0.78</v>
      </c>
      <c r="G11" s="4">
        <v>0.86</v>
      </c>
      <c r="H11" s="4">
        <v>0.8</v>
      </c>
      <c r="I11" s="4">
        <v>2.3280000000000003</v>
      </c>
      <c r="J11" s="4">
        <v>0.45400000000000001</v>
      </c>
      <c r="K11" s="4">
        <v>0.314</v>
      </c>
    </row>
    <row r="12" spans="1:11" ht="12.75" customHeight="1" x14ac:dyDescent="0.3">
      <c r="A12" s="2" t="s">
        <v>33</v>
      </c>
      <c r="B12" s="2" t="s">
        <v>34</v>
      </c>
      <c r="C12" s="4">
        <v>7.5916666666666677</v>
      </c>
      <c r="D12" s="1">
        <v>24</v>
      </c>
      <c r="E12" s="4">
        <v>2.1875</v>
      </c>
      <c r="F12" s="4">
        <v>0.7416666666666667</v>
      </c>
      <c r="G12" s="4">
        <v>0.81666666666666665</v>
      </c>
      <c r="H12" s="4">
        <v>0.77500000000000002</v>
      </c>
      <c r="I12" s="4">
        <v>2.3374999999999999</v>
      </c>
      <c r="J12" s="4">
        <v>0.41041666666666665</v>
      </c>
      <c r="K12" s="4">
        <v>0.32291666666666669</v>
      </c>
    </row>
    <row r="13" spans="1:11" ht="12.75" customHeight="1" x14ac:dyDescent="0.3">
      <c r="A13" s="2" t="s">
        <v>36</v>
      </c>
      <c r="B13" s="2" t="s">
        <v>37</v>
      </c>
      <c r="C13" s="4">
        <v>7.4879999999999995</v>
      </c>
      <c r="D13" s="1">
        <v>25</v>
      </c>
      <c r="E13" s="4">
        <v>2.1719999999999997</v>
      </c>
      <c r="F13" s="4">
        <v>0.76400000000000001</v>
      </c>
      <c r="G13" s="4">
        <v>0.82799999999999996</v>
      </c>
      <c r="H13" s="4">
        <v>0.77600000000000002</v>
      </c>
      <c r="I13" s="4">
        <v>2.4119999999999999</v>
      </c>
      <c r="J13" s="4">
        <v>0.42</v>
      </c>
      <c r="K13" s="4">
        <v>0.11600000000000001</v>
      </c>
    </row>
    <row r="14" spans="1:11" ht="12.75" customHeight="1" x14ac:dyDescent="0.3">
      <c r="A14" s="2" t="s">
        <v>28</v>
      </c>
      <c r="B14" s="2" t="s">
        <v>46</v>
      </c>
      <c r="C14" s="4">
        <v>7.2020833333333343</v>
      </c>
      <c r="D14" s="1">
        <v>24</v>
      </c>
      <c r="E14" s="4">
        <v>2.2374999999999998</v>
      </c>
      <c r="F14" s="4">
        <v>0.76249999999999996</v>
      </c>
      <c r="G14" s="4">
        <v>0.75416666666666665</v>
      </c>
      <c r="H14" s="4">
        <v>0.76249999999999996</v>
      </c>
      <c r="I14" s="4">
        <v>2.2124999999999999</v>
      </c>
      <c r="J14" s="4">
        <v>0.38541666666666669</v>
      </c>
      <c r="K14" s="4">
        <v>8.7499999999999994E-2</v>
      </c>
    </row>
    <row r="15" spans="1:11" ht="12.75" customHeight="1" x14ac:dyDescent="0.3">
      <c r="A15" s="2" t="s">
        <v>38</v>
      </c>
      <c r="B15" s="2" t="s">
        <v>41</v>
      </c>
      <c r="C15" s="4">
        <v>6.9383333333333335</v>
      </c>
      <c r="D15" s="1">
        <v>30</v>
      </c>
      <c r="E15" s="4">
        <v>2.0099999999999998</v>
      </c>
      <c r="F15" s="4">
        <v>0.71333333333333337</v>
      </c>
      <c r="G15" s="4">
        <v>0.75</v>
      </c>
      <c r="H15" s="4">
        <v>0.7533333333333333</v>
      </c>
      <c r="I15" s="4">
        <v>2.33</v>
      </c>
      <c r="J15" s="4">
        <v>0.32</v>
      </c>
      <c r="K15" s="4">
        <v>6.1666666666666668E-2</v>
      </c>
    </row>
    <row r="16" spans="1:11" ht="12.75" customHeight="1" x14ac:dyDescent="0.3">
      <c r="A16" s="2" t="s">
        <v>29</v>
      </c>
      <c r="B16" s="2" t="s">
        <v>30</v>
      </c>
      <c r="C16" s="4">
        <v>6.8807692307692312</v>
      </c>
      <c r="D16" s="1">
        <v>26</v>
      </c>
      <c r="E16" s="4">
        <v>2.0307692307692307</v>
      </c>
      <c r="F16" s="4">
        <v>0.68461538461538463</v>
      </c>
      <c r="G16" s="4">
        <v>0.76923076923076927</v>
      </c>
      <c r="H16" s="4">
        <v>0.72692307692307689</v>
      </c>
      <c r="I16" s="4">
        <v>2.0884615384615381</v>
      </c>
      <c r="J16" s="4">
        <v>0.38076923076923075</v>
      </c>
      <c r="K16" s="4">
        <v>0.2</v>
      </c>
    </row>
    <row r="17" spans="1:11" ht="12.75" customHeight="1" x14ac:dyDescent="0.3">
      <c r="A17" s="2" t="s">
        <v>27</v>
      </c>
      <c r="B17" s="2" t="s">
        <v>27</v>
      </c>
      <c r="C17" s="4">
        <v>6.6021739130434778</v>
      </c>
      <c r="D17" s="1">
        <v>23</v>
      </c>
      <c r="E17" s="4">
        <v>2.0217391304347827</v>
      </c>
      <c r="F17" s="4">
        <v>0.72608695652173916</v>
      </c>
      <c r="G17" s="4">
        <v>0.64347826086956517</v>
      </c>
      <c r="H17" s="4">
        <v>0.73913043478260865</v>
      </c>
      <c r="I17" s="4">
        <v>1.8260869565217392</v>
      </c>
      <c r="J17" s="4">
        <v>0.37391304347826088</v>
      </c>
      <c r="K17" s="4">
        <v>0.27173913043478259</v>
      </c>
    </row>
    <row r="18" spans="1:11" ht="12.75" customHeight="1" x14ac:dyDescent="0.3">
      <c r="A18" s="2" t="s">
        <v>35</v>
      </c>
      <c r="B18" s="2" t="s">
        <v>45</v>
      </c>
      <c r="C18" s="4">
        <v>6.1729166666666657</v>
      </c>
      <c r="D18" s="1">
        <v>24</v>
      </c>
      <c r="E18" s="4">
        <v>1.9</v>
      </c>
      <c r="F18" s="4">
        <v>0.69166666666666665</v>
      </c>
      <c r="G18" s="4">
        <v>0.6958333333333333</v>
      </c>
      <c r="H18" s="4">
        <v>0.7</v>
      </c>
      <c r="I18" s="4">
        <v>1.7375</v>
      </c>
      <c r="J18" s="4">
        <v>0.36458333333333331</v>
      </c>
      <c r="K18" s="4">
        <v>8.3333333333333329E-2</v>
      </c>
    </row>
    <row r="19" spans="1:11" ht="12.75" customHeight="1" x14ac:dyDescent="0.3">
      <c r="A19" s="2" t="s">
        <v>31</v>
      </c>
      <c r="B19" s="2" t="s">
        <v>32</v>
      </c>
      <c r="C19" s="4">
        <v>5.8739999999999997</v>
      </c>
      <c r="D19" s="1">
        <v>25</v>
      </c>
      <c r="E19" s="4">
        <v>1.7759999999999998</v>
      </c>
      <c r="F19" s="4">
        <v>0.628</v>
      </c>
      <c r="G19" s="4">
        <v>0.42399999999999999</v>
      </c>
      <c r="H19" s="4">
        <v>0.64</v>
      </c>
      <c r="I19" s="4">
        <v>1.8959999999999999</v>
      </c>
      <c r="J19" s="4">
        <v>0.37</v>
      </c>
      <c r="K19" s="4">
        <v>0.14000000000000001</v>
      </c>
    </row>
    <row r="20" spans="1:11" x14ac:dyDescent="0.3">
      <c r="A20" s="2" t="s">
        <v>22</v>
      </c>
      <c r="B20" s="2" t="s">
        <v>22</v>
      </c>
      <c r="C20" s="4">
        <v>4.927083333333333</v>
      </c>
      <c r="D20" s="1">
        <v>24</v>
      </c>
      <c r="E20" s="4">
        <v>1.4375</v>
      </c>
      <c r="F20" s="4">
        <v>0.5708333333333333</v>
      </c>
      <c r="G20" s="4">
        <v>0.5</v>
      </c>
      <c r="H20" s="4">
        <v>0.55833333333333335</v>
      </c>
      <c r="I20" s="4">
        <v>1.4375</v>
      </c>
      <c r="J20" s="4">
        <v>0.26874999999999999</v>
      </c>
      <c r="K20" s="4">
        <v>0.15416666666666667</v>
      </c>
    </row>
    <row r="21" spans="1:11" ht="12.75" customHeight="1" x14ac:dyDescent="0.3">
      <c r="A21" s="2" t="s">
        <v>39</v>
      </c>
      <c r="B21" s="2" t="s">
        <v>40</v>
      </c>
      <c r="C21" s="4">
        <v>4.161538461538461</v>
      </c>
      <c r="D21" s="1">
        <v>13</v>
      </c>
      <c r="E21" s="4">
        <v>1.153846153846154</v>
      </c>
      <c r="F21" s="4">
        <v>0.46153846153846156</v>
      </c>
      <c r="G21" s="4">
        <v>0.46923076923076923</v>
      </c>
      <c r="H21" s="4">
        <v>0.53846153846153844</v>
      </c>
      <c r="I21" s="4">
        <v>1.2230769230769232</v>
      </c>
      <c r="J21" s="4">
        <v>0.22692307692307692</v>
      </c>
      <c r="K21" s="4">
        <v>8.8461538461538466E-2</v>
      </c>
    </row>
    <row r="22" spans="1:11" ht="12.75" customHeight="1" x14ac:dyDescent="0.3">
      <c r="C22" s="4"/>
    </row>
    <row r="23" spans="1:11" ht="12.75" customHeight="1" x14ac:dyDescent="0.3"/>
    <row r="24" spans="1:11" ht="12.75" customHeight="1" x14ac:dyDescent="0.3"/>
    <row r="25" spans="1:11" ht="12.75" customHeight="1" x14ac:dyDescent="0.3"/>
    <row r="26" spans="1:11" ht="12.75" customHeight="1" x14ac:dyDescent="0.3"/>
    <row r="27" spans="1:11" ht="12.75" customHeight="1" x14ac:dyDescent="0.3"/>
    <row r="28" spans="1:11" ht="12.75" customHeight="1" x14ac:dyDescent="0.3"/>
    <row r="29" spans="1:11" ht="12.75" customHeight="1" x14ac:dyDescent="0.3"/>
    <row r="30" spans="1:11" ht="12.75" customHeight="1" x14ac:dyDescent="0.3"/>
    <row r="31" spans="1:11" ht="12.75" customHeight="1" x14ac:dyDescent="0.3"/>
    <row r="32" spans="1:11" ht="12.75" customHeight="1" x14ac:dyDescent="0.3"/>
    <row r="33" ht="12.75" customHeight="1" x14ac:dyDescent="0.3"/>
    <row r="34" ht="12.75" customHeight="1" x14ac:dyDescent="0.3"/>
    <row r="35" ht="12.75" customHeight="1" x14ac:dyDescent="0.3"/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Q37"/>
  <sheetViews>
    <sheetView workbookViewId="0">
      <selection activeCell="J7" sqref="J7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10.7265625" style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92</v>
      </c>
      <c r="C2" s="159"/>
      <c r="D2" s="159"/>
      <c r="E2" s="159"/>
      <c r="F2" s="211" t="s">
        <v>52</v>
      </c>
      <c r="G2" s="211"/>
      <c r="H2" s="160" t="e">
        <f>+I32</f>
        <v>#DIV/0!</v>
      </c>
      <c r="I2" s="158"/>
      <c r="J2" s="160"/>
    </row>
    <row r="3" spans="1:17" x14ac:dyDescent="0.3">
      <c r="A3" s="158" t="s">
        <v>49</v>
      </c>
      <c r="B3" s="158" t="s">
        <v>127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/>
      <c r="B7" s="8"/>
      <c r="C7" s="1"/>
      <c r="E7" s="9"/>
      <c r="F7" s="9"/>
      <c r="G7" s="9"/>
      <c r="H7" s="9"/>
      <c r="I7" s="1">
        <f>0.6*E7+0.25*F7+0.1*G7+0.05*H7</f>
        <v>0</v>
      </c>
      <c r="J7" s="166"/>
    </row>
    <row r="8" spans="1:17" x14ac:dyDescent="0.3">
      <c r="A8" s="155"/>
      <c r="B8" s="8"/>
      <c r="C8" s="1"/>
      <c r="E8" s="9"/>
      <c r="F8" s="9"/>
      <c r="G8" s="9"/>
      <c r="H8" s="9"/>
      <c r="I8" s="1">
        <f>0.6*E8+0.25*F8+0.1*G8+0.05*H8</f>
        <v>0</v>
      </c>
      <c r="J8" s="166"/>
    </row>
    <row r="9" spans="1:17" x14ac:dyDescent="0.3">
      <c r="A9" s="155"/>
      <c r="B9" s="8"/>
      <c r="C9" s="1"/>
      <c r="E9" s="9"/>
      <c r="F9" s="9"/>
      <c r="G9" s="9"/>
      <c r="H9" s="9"/>
      <c r="I9" s="1">
        <f t="shared" ref="I9:I28" si="0">0.6*E9+0.25*F9+0.1*G9+0.05*H9</f>
        <v>0</v>
      </c>
      <c r="J9" s="166"/>
      <c r="O9" s="8"/>
    </row>
    <row r="10" spans="1:17" x14ac:dyDescent="0.3">
      <c r="A10" s="155"/>
      <c r="B10" s="8"/>
      <c r="C10" s="1"/>
      <c r="E10" s="9"/>
      <c r="F10" s="9"/>
      <c r="G10" s="9"/>
      <c r="H10" s="9"/>
      <c r="I10" s="1">
        <f t="shared" si="0"/>
        <v>0</v>
      </c>
      <c r="J10" s="166"/>
      <c r="O10" s="8"/>
    </row>
    <row r="11" spans="1:17" x14ac:dyDescent="0.3">
      <c r="A11" s="155"/>
      <c r="B11" s="8"/>
      <c r="C11" s="1"/>
      <c r="E11" s="9"/>
      <c r="F11" s="9"/>
      <c r="G11" s="9"/>
      <c r="H11" s="9"/>
      <c r="I11" s="1">
        <f t="shared" si="0"/>
        <v>0</v>
      </c>
      <c r="J11" s="166"/>
      <c r="O11" s="8"/>
    </row>
    <row r="12" spans="1:17" ht="12" customHeight="1" x14ac:dyDescent="0.3">
      <c r="A12" s="155"/>
      <c r="B12" s="8"/>
      <c r="C12" s="1"/>
      <c r="E12" s="9"/>
      <c r="F12" s="9"/>
      <c r="G12" s="9"/>
      <c r="H12" s="9"/>
      <c r="I12" s="1">
        <f t="shared" si="0"/>
        <v>0</v>
      </c>
      <c r="J12" s="166"/>
      <c r="O12" s="8"/>
    </row>
    <row r="13" spans="1:17" x14ac:dyDescent="0.3">
      <c r="A13" s="155"/>
      <c r="B13" s="8"/>
      <c r="C13" s="1"/>
      <c r="E13" s="9"/>
      <c r="F13" s="9"/>
      <c r="G13" s="9"/>
      <c r="H13" s="9"/>
      <c r="I13" s="1">
        <f t="shared" si="0"/>
        <v>0</v>
      </c>
      <c r="J13" s="166"/>
      <c r="O13" s="8"/>
    </row>
    <row r="14" spans="1:17" x14ac:dyDescent="0.3">
      <c r="A14" s="155"/>
      <c r="B14" s="8"/>
      <c r="C14" s="1"/>
      <c r="E14" s="9"/>
      <c r="F14" s="9"/>
      <c r="G14" s="9"/>
      <c r="H14" s="9"/>
      <c r="I14" s="1">
        <f t="shared" si="0"/>
        <v>0</v>
      </c>
      <c r="J14" s="166"/>
      <c r="N14" s="155"/>
      <c r="O14" s="8"/>
      <c r="P14" s="1"/>
      <c r="Q14" s="1"/>
    </row>
    <row r="15" spans="1:17" x14ac:dyDescent="0.3">
      <c r="A15" s="155"/>
      <c r="B15" s="8"/>
      <c r="C15" s="1"/>
      <c r="E15" s="9"/>
      <c r="F15" s="9"/>
      <c r="G15" s="9"/>
      <c r="H15" s="9"/>
      <c r="I15" s="1">
        <f t="shared" si="0"/>
        <v>0</v>
      </c>
      <c r="J15" s="166"/>
    </row>
    <row r="16" spans="1:17" x14ac:dyDescent="0.3">
      <c r="A16" s="155"/>
      <c r="B16" s="8"/>
      <c r="C16" s="1"/>
      <c r="E16" s="9"/>
      <c r="F16" s="9"/>
      <c r="G16" s="9"/>
      <c r="H16" s="9"/>
      <c r="I16" s="1">
        <f t="shared" si="0"/>
        <v>0</v>
      </c>
      <c r="J16" s="166"/>
    </row>
    <row r="17" spans="1:10" x14ac:dyDescent="0.3">
      <c r="A17" s="155"/>
      <c r="B17" s="8"/>
      <c r="C17" s="1"/>
      <c r="E17" s="9"/>
      <c r="F17" s="9"/>
      <c r="G17" s="9"/>
      <c r="H17" s="9"/>
      <c r="I17" s="1">
        <f t="shared" si="0"/>
        <v>0</v>
      </c>
      <c r="J17" s="166"/>
    </row>
    <row r="18" spans="1:10" x14ac:dyDescent="0.3">
      <c r="A18" s="155"/>
      <c r="B18" s="8"/>
      <c r="C18" s="1"/>
      <c r="E18" s="9"/>
      <c r="F18" s="9"/>
      <c r="G18" s="9"/>
      <c r="H18" s="9"/>
      <c r="I18" s="1">
        <f t="shared" si="0"/>
        <v>0</v>
      </c>
      <c r="J18" s="166"/>
    </row>
    <row r="19" spans="1:10" x14ac:dyDescent="0.3">
      <c r="A19" s="155"/>
      <c r="B19" s="8"/>
      <c r="C19" s="1"/>
      <c r="E19" s="9"/>
      <c r="F19" s="9"/>
      <c r="G19" s="9"/>
      <c r="H19" s="9"/>
      <c r="I19" s="1">
        <f t="shared" si="0"/>
        <v>0</v>
      </c>
      <c r="J19" s="166"/>
    </row>
    <row r="20" spans="1:10" x14ac:dyDescent="0.3">
      <c r="A20" s="155"/>
      <c r="B20" s="8"/>
      <c r="C20" s="1"/>
      <c r="E20" s="9"/>
      <c r="F20" s="9"/>
      <c r="G20" s="9"/>
      <c r="H20" s="9"/>
      <c r="I20" s="1">
        <f t="shared" si="0"/>
        <v>0</v>
      </c>
      <c r="J20" s="166"/>
    </row>
    <row r="21" spans="1:10" x14ac:dyDescent="0.3">
      <c r="A21" s="155"/>
      <c r="B21" s="8"/>
      <c r="C21" s="1"/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/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/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/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/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/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/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/>
      <c r="E28" s="9"/>
      <c r="F28" s="9"/>
      <c r="G28" s="9"/>
      <c r="H28" s="9"/>
      <c r="I28" s="1">
        <f t="shared" si="0"/>
        <v>0</v>
      </c>
      <c r="J28" s="166"/>
    </row>
    <row r="29" spans="1:10" x14ac:dyDescent="0.3">
      <c r="A29" s="1"/>
      <c r="B29" s="155"/>
      <c r="C29" s="2"/>
      <c r="D29" s="2"/>
      <c r="E29" s="4"/>
      <c r="F29" s="4"/>
      <c r="G29" s="4"/>
      <c r="H29" s="4"/>
      <c r="I29" s="4"/>
      <c r="J29" s="4"/>
    </row>
    <row r="30" spans="1:10" x14ac:dyDescent="0.3">
      <c r="A30" s="2" t="s">
        <v>4</v>
      </c>
      <c r="C30" s="1"/>
      <c r="E30" s="4">
        <f>SUM(E7:E28)</f>
        <v>0</v>
      </c>
      <c r="F30" s="4">
        <f>SUM(F7:F28)</f>
        <v>0</v>
      </c>
      <c r="G30" s="4">
        <f>SUM(G7:G28)</f>
        <v>0</v>
      </c>
      <c r="H30" s="4">
        <f>SUM(H7:H28)</f>
        <v>0</v>
      </c>
      <c r="I30" s="7">
        <f>0.6*E30+0.25*F30+0.1*G30+0.05*H30</f>
        <v>0</v>
      </c>
      <c r="J30" s="7"/>
    </row>
    <row r="31" spans="1:10" x14ac:dyDescent="0.3">
      <c r="A31" s="2" t="s">
        <v>9</v>
      </c>
      <c r="B31" s="1">
        <f>COUNT(E7:E28)</f>
        <v>0</v>
      </c>
      <c r="C31" s="1"/>
      <c r="E31" s="4">
        <f>$B$31</f>
        <v>0</v>
      </c>
      <c r="F31" s="4">
        <f>$B$31</f>
        <v>0</v>
      </c>
      <c r="G31" s="4">
        <f>$B$31</f>
        <v>0</v>
      </c>
      <c r="H31" s="4">
        <f>$B$31</f>
        <v>0</v>
      </c>
      <c r="I31" s="4"/>
      <c r="J31" s="4"/>
    </row>
    <row r="32" spans="1:10" x14ac:dyDescent="0.3">
      <c r="A32" s="2" t="s">
        <v>97</v>
      </c>
      <c r="C32" s="1"/>
      <c r="E32" s="4" t="e">
        <f>+E30/($B$31*10)*'[1]Summary All Grounds'!$G$5</f>
        <v>#DIV/0!</v>
      </c>
      <c r="F32" s="4" t="e">
        <f>+F30/($B$31*10)*'[1]Summary All Grounds'!$H$5</f>
        <v>#DIV/0!</v>
      </c>
      <c r="G32" s="4" t="e">
        <f>+G30/($B$31*10)*'[1]Summary All Grounds'!$I$5</f>
        <v>#DIV/0!</v>
      </c>
      <c r="H32" s="4" t="e">
        <f>+H30/($B$31*10)*'[1]Summary All Grounds'!$J$5</f>
        <v>#DIV/0!</v>
      </c>
      <c r="I32" s="4" t="e">
        <f>SUM(E32:H32)</f>
        <v>#DIV/0!</v>
      </c>
      <c r="J32" s="4"/>
    </row>
    <row r="33" spans="1:12" x14ac:dyDescent="0.3">
      <c r="A33" s="1"/>
      <c r="B33" s="155"/>
      <c r="C33" s="1"/>
      <c r="E33" s="4"/>
      <c r="F33" s="4"/>
      <c r="G33" s="4"/>
      <c r="H33" s="4"/>
      <c r="I33" s="4"/>
      <c r="J33" s="4"/>
    </row>
    <row r="34" spans="1:12" x14ac:dyDescent="0.3">
      <c r="A34" s="1"/>
      <c r="B34" s="155"/>
      <c r="C34" s="1"/>
      <c r="I34" s="4" t="e">
        <f>+I30/B31</f>
        <v>#DIV/0!</v>
      </c>
      <c r="J34" s="2" t="s">
        <v>115</v>
      </c>
    </row>
    <row r="35" spans="1:12" x14ac:dyDescent="0.3">
      <c r="A35" s="1"/>
      <c r="B35" s="155"/>
      <c r="C35" s="1"/>
      <c r="I35" s="4" t="e">
        <f>+I32-I34</f>
        <v>#DIV/0!</v>
      </c>
      <c r="J35" s="2" t="s">
        <v>116</v>
      </c>
      <c r="L35" s="156"/>
    </row>
    <row r="36" spans="1:12" x14ac:dyDescent="0.3">
      <c r="A36" s="1"/>
      <c r="B36" s="155"/>
      <c r="C36" s="1"/>
      <c r="I36" s="2"/>
      <c r="J36" s="2"/>
    </row>
    <row r="37" spans="1:12" x14ac:dyDescent="0.3">
      <c r="A37" s="199" t="s">
        <v>139</v>
      </c>
      <c r="B37" s="200" t="s">
        <v>138</v>
      </c>
      <c r="C37" s="199"/>
    </row>
  </sheetData>
  <mergeCells count="1">
    <mergeCell ref="F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4"/>
    <pageSetUpPr fitToPage="1"/>
  </sheetPr>
  <dimension ref="A1:Q53"/>
  <sheetViews>
    <sheetView zoomScale="85" zoomScaleNormal="85" workbookViewId="0">
      <pane ySplit="6" topLeftCell="A7" activePane="bottomLeft" state="frozen"/>
      <selection activeCell="E40" sqref="E40"/>
      <selection pane="bottomLeft" activeCell="J22" sqref="J22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9.7265625" style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23</v>
      </c>
      <c r="C2" s="119"/>
      <c r="D2" s="119"/>
      <c r="E2" s="119"/>
      <c r="F2" s="212" t="s">
        <v>52</v>
      </c>
      <c r="G2" s="212"/>
      <c r="H2" s="139">
        <f>+I38</f>
        <v>8.5535714285714288</v>
      </c>
      <c r="I2" s="115"/>
      <c r="J2" s="139"/>
    </row>
    <row r="3" spans="1:17" x14ac:dyDescent="0.3">
      <c r="A3" s="115" t="s">
        <v>49</v>
      </c>
      <c r="B3" s="115" t="s">
        <v>24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2</v>
      </c>
      <c r="C7" s="1">
        <v>1</v>
      </c>
      <c r="D7" s="1">
        <v>1</v>
      </c>
      <c r="E7" s="9">
        <v>7</v>
      </c>
      <c r="F7" s="9">
        <v>10</v>
      </c>
      <c r="G7" s="9">
        <v>10</v>
      </c>
      <c r="H7" s="9">
        <v>10</v>
      </c>
      <c r="I7" s="1">
        <f>0.6*E7+0.25*F7+0.1*G7+0.05*H7</f>
        <v>8.1999999999999993</v>
      </c>
      <c r="J7" s="166"/>
    </row>
    <row r="8" spans="1:17" x14ac:dyDescent="0.3">
      <c r="A8" s="155">
        <v>45206</v>
      </c>
      <c r="B8" s="8">
        <v>2</v>
      </c>
      <c r="C8" s="1">
        <v>2</v>
      </c>
      <c r="D8" s="1">
        <v>1</v>
      </c>
      <c r="E8" s="9">
        <v>9</v>
      </c>
      <c r="F8" s="9">
        <v>9</v>
      </c>
      <c r="G8" s="9">
        <v>9</v>
      </c>
      <c r="H8" s="9">
        <v>10</v>
      </c>
      <c r="I8" s="1">
        <f>0.6*E8+0.25*F8+0.1*G8+0.05*H8</f>
        <v>9.0499999999999989</v>
      </c>
      <c r="J8" s="166"/>
    </row>
    <row r="9" spans="1:17" x14ac:dyDescent="0.3">
      <c r="A9" s="155">
        <v>45213</v>
      </c>
      <c r="B9" s="8">
        <v>2</v>
      </c>
      <c r="C9" s="1">
        <v>2</v>
      </c>
      <c r="D9" s="1">
        <v>2</v>
      </c>
      <c r="E9" s="9">
        <v>9</v>
      </c>
      <c r="F9" s="9">
        <v>9</v>
      </c>
      <c r="G9" s="9">
        <v>9</v>
      </c>
      <c r="H9" s="9">
        <v>10</v>
      </c>
      <c r="I9" s="1">
        <f>0.6*E9+0.25*F9+0.1*G9+0.05*H9</f>
        <v>9.0499999999999989</v>
      </c>
      <c r="J9" s="166"/>
      <c r="O9" s="8"/>
    </row>
    <row r="10" spans="1:17" x14ac:dyDescent="0.3">
      <c r="A10" s="155">
        <v>45220</v>
      </c>
      <c r="B10" s="8">
        <v>1</v>
      </c>
      <c r="C10" s="1">
        <v>3</v>
      </c>
      <c r="D10" s="1">
        <v>1</v>
      </c>
      <c r="E10" s="9">
        <v>10</v>
      </c>
      <c r="F10" s="9">
        <v>10</v>
      </c>
      <c r="G10" s="9">
        <v>10</v>
      </c>
      <c r="H10" s="9">
        <v>10</v>
      </c>
      <c r="I10" s="1">
        <f t="shared" ref="I10:I29" si="0">0.6*E10+0.25*F10+0.1*G10+0.05*H10</f>
        <v>10</v>
      </c>
      <c r="J10" s="166"/>
      <c r="O10" s="8"/>
    </row>
    <row r="11" spans="1:17" x14ac:dyDescent="0.3">
      <c r="A11" s="155">
        <v>45227</v>
      </c>
      <c r="B11" s="8">
        <v>1</v>
      </c>
      <c r="C11" s="1">
        <v>3</v>
      </c>
      <c r="D11" s="1">
        <v>2</v>
      </c>
      <c r="E11" s="9">
        <v>10</v>
      </c>
      <c r="F11" s="9">
        <v>9</v>
      </c>
      <c r="G11" s="9">
        <v>10</v>
      </c>
      <c r="H11" s="9">
        <v>10</v>
      </c>
      <c r="I11" s="1">
        <f t="shared" si="0"/>
        <v>9.75</v>
      </c>
      <c r="J11" s="166"/>
      <c r="O11" s="8"/>
    </row>
    <row r="12" spans="1:17" ht="12" customHeight="1" x14ac:dyDescent="0.3">
      <c r="A12" s="155">
        <v>45234</v>
      </c>
      <c r="B12" s="8">
        <v>2</v>
      </c>
      <c r="C12" s="1">
        <v>4</v>
      </c>
      <c r="D12" s="1">
        <v>1</v>
      </c>
      <c r="E12" s="9">
        <v>9</v>
      </c>
      <c r="F12" s="9">
        <v>10</v>
      </c>
      <c r="G12" s="9">
        <v>9</v>
      </c>
      <c r="H12" s="9">
        <v>10</v>
      </c>
      <c r="I12" s="1">
        <f t="shared" si="0"/>
        <v>9.2999999999999989</v>
      </c>
      <c r="J12" s="166"/>
      <c r="O12" s="8"/>
    </row>
    <row r="13" spans="1:17" ht="12" customHeight="1" x14ac:dyDescent="0.3">
      <c r="A13" s="155">
        <v>45235</v>
      </c>
      <c r="B13" s="8" t="s">
        <v>152</v>
      </c>
      <c r="C13" s="1">
        <v>1</v>
      </c>
      <c r="D13" s="1">
        <v>1</v>
      </c>
      <c r="E13" s="9">
        <v>0</v>
      </c>
      <c r="F13" s="9">
        <v>0</v>
      </c>
      <c r="G13" s="9">
        <v>0</v>
      </c>
      <c r="H13" s="9">
        <v>0</v>
      </c>
      <c r="I13" s="1">
        <f t="shared" si="0"/>
        <v>0</v>
      </c>
      <c r="J13" s="166" t="s">
        <v>147</v>
      </c>
      <c r="O13" s="8"/>
    </row>
    <row r="14" spans="1:17" x14ac:dyDescent="0.3">
      <c r="A14" s="155">
        <v>45241</v>
      </c>
      <c r="B14" s="8">
        <v>2</v>
      </c>
      <c r="C14" s="1">
        <v>4</v>
      </c>
      <c r="D14" s="1">
        <v>2</v>
      </c>
      <c r="E14" s="9">
        <v>9</v>
      </c>
      <c r="F14" s="9">
        <v>10</v>
      </c>
      <c r="G14" s="9">
        <v>9</v>
      </c>
      <c r="H14" s="9">
        <v>10</v>
      </c>
      <c r="I14" s="1">
        <f t="shared" si="0"/>
        <v>9.2999999999999989</v>
      </c>
      <c r="J14" s="166"/>
      <c r="O14" s="8"/>
    </row>
    <row r="15" spans="1:17" x14ac:dyDescent="0.3">
      <c r="A15" s="155">
        <v>45248</v>
      </c>
      <c r="B15" s="8"/>
      <c r="C15" s="1">
        <v>5</v>
      </c>
      <c r="D15" s="1">
        <v>1</v>
      </c>
      <c r="E15" s="9" t="s">
        <v>149</v>
      </c>
      <c r="F15" s="9" t="s">
        <v>149</v>
      </c>
      <c r="G15" s="9" t="s">
        <v>149</v>
      </c>
      <c r="H15" s="9" t="s">
        <v>149</v>
      </c>
      <c r="I15" s="1" t="e">
        <f t="shared" si="0"/>
        <v>#VALUE!</v>
      </c>
      <c r="J15" s="166"/>
      <c r="N15" s="155"/>
      <c r="O15" s="8"/>
      <c r="P15" s="1"/>
      <c r="Q15" s="1"/>
    </row>
    <row r="16" spans="1:17" x14ac:dyDescent="0.3">
      <c r="A16" s="155">
        <v>45255</v>
      </c>
      <c r="B16" s="8"/>
      <c r="C16" s="1">
        <v>5</v>
      </c>
      <c r="D16" s="1">
        <v>2</v>
      </c>
      <c r="E16" s="9" t="s">
        <v>149</v>
      </c>
      <c r="F16" s="9" t="s">
        <v>149</v>
      </c>
      <c r="G16" s="9" t="s">
        <v>149</v>
      </c>
      <c r="H16" s="9" t="s">
        <v>149</v>
      </c>
      <c r="I16" s="1" t="e">
        <f t="shared" si="0"/>
        <v>#VALUE!</v>
      </c>
      <c r="J16" s="166"/>
    </row>
    <row r="17" spans="1:10" x14ac:dyDescent="0.3">
      <c r="A17" s="155">
        <v>45262</v>
      </c>
      <c r="B17" s="8">
        <v>2</v>
      </c>
      <c r="C17" s="1">
        <v>6</v>
      </c>
      <c r="D17" s="1">
        <v>1</v>
      </c>
      <c r="E17" s="9">
        <v>9</v>
      </c>
      <c r="F17" s="9">
        <v>9</v>
      </c>
      <c r="G17" s="9">
        <v>8</v>
      </c>
      <c r="H17" s="9">
        <v>5</v>
      </c>
      <c r="I17" s="1">
        <f t="shared" si="0"/>
        <v>8.6999999999999993</v>
      </c>
      <c r="J17" s="166"/>
    </row>
    <row r="18" spans="1:10" x14ac:dyDescent="0.3">
      <c r="A18" s="155">
        <v>45269</v>
      </c>
      <c r="B18" s="8">
        <v>2</v>
      </c>
      <c r="C18" s="1">
        <v>6</v>
      </c>
      <c r="D18" s="1">
        <v>2</v>
      </c>
      <c r="E18" s="9">
        <v>9</v>
      </c>
      <c r="F18" s="9">
        <v>9</v>
      </c>
      <c r="G18" s="9">
        <v>8</v>
      </c>
      <c r="H18" s="9">
        <v>10</v>
      </c>
      <c r="I18" s="1">
        <f t="shared" si="0"/>
        <v>8.9499999999999993</v>
      </c>
      <c r="J18" s="166"/>
    </row>
    <row r="19" spans="1:10" x14ac:dyDescent="0.3">
      <c r="A19" s="155">
        <v>45276</v>
      </c>
      <c r="B19" s="8">
        <v>1</v>
      </c>
      <c r="C19" s="1">
        <v>7</v>
      </c>
      <c r="D19" s="1">
        <v>1</v>
      </c>
      <c r="E19" s="9">
        <v>9</v>
      </c>
      <c r="F19" s="9">
        <v>10</v>
      </c>
      <c r="G19" s="9">
        <v>10</v>
      </c>
      <c r="H19" s="9">
        <v>10</v>
      </c>
      <c r="I19" s="1">
        <f t="shared" si="0"/>
        <v>9.3999999999999986</v>
      </c>
      <c r="J19" s="166"/>
    </row>
    <row r="20" spans="1:10" x14ac:dyDescent="0.3">
      <c r="A20" s="155">
        <v>45297</v>
      </c>
      <c r="B20" s="8">
        <v>1</v>
      </c>
      <c r="C20" s="1">
        <v>8</v>
      </c>
      <c r="D20" s="1">
        <v>1</v>
      </c>
      <c r="E20" s="9">
        <v>10</v>
      </c>
      <c r="F20" s="9">
        <v>10</v>
      </c>
      <c r="G20" s="9">
        <v>8</v>
      </c>
      <c r="H20" s="9">
        <v>10</v>
      </c>
      <c r="I20" s="1">
        <f t="shared" si="0"/>
        <v>9.8000000000000007</v>
      </c>
      <c r="J20" s="166"/>
    </row>
    <row r="21" spans="1:10" x14ac:dyDescent="0.3">
      <c r="A21" s="155">
        <v>45304</v>
      </c>
      <c r="B21" s="8">
        <v>2</v>
      </c>
      <c r="C21" s="1">
        <v>9</v>
      </c>
      <c r="D21" s="1">
        <v>1</v>
      </c>
      <c r="E21" s="9">
        <v>10</v>
      </c>
      <c r="F21" s="9">
        <v>10</v>
      </c>
      <c r="G21" s="9">
        <v>8</v>
      </c>
      <c r="H21" s="9">
        <v>10</v>
      </c>
      <c r="I21" s="1">
        <f t="shared" si="0"/>
        <v>9.8000000000000007</v>
      </c>
      <c r="J21" s="166"/>
    </row>
    <row r="22" spans="1:10" x14ac:dyDescent="0.3">
      <c r="A22" s="155">
        <v>45305</v>
      </c>
      <c r="B22" s="8" t="s">
        <v>152</v>
      </c>
      <c r="C22" s="1">
        <v>5</v>
      </c>
      <c r="D22" s="1">
        <v>1</v>
      </c>
      <c r="E22" s="9">
        <v>8</v>
      </c>
      <c r="F22" s="9">
        <v>9</v>
      </c>
      <c r="G22" s="9">
        <v>9</v>
      </c>
      <c r="H22" s="9">
        <v>10</v>
      </c>
      <c r="I22" s="1">
        <f t="shared" si="0"/>
        <v>8.4499999999999993</v>
      </c>
      <c r="J22" s="166"/>
    </row>
    <row r="23" spans="1:10" x14ac:dyDescent="0.3">
      <c r="A23" s="155"/>
      <c r="B23" s="8"/>
      <c r="C23" s="1">
        <v>10</v>
      </c>
      <c r="D23" s="1">
        <v>1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11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11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12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12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>
        <v>13</v>
      </c>
      <c r="D28" s="1">
        <v>1</v>
      </c>
      <c r="E28" s="9"/>
      <c r="F28" s="9"/>
      <c r="G28" s="9"/>
      <c r="H28" s="9"/>
      <c r="I28" s="1">
        <f t="shared" si="0"/>
        <v>0</v>
      </c>
      <c r="J28" s="166"/>
    </row>
    <row r="29" spans="1:10" x14ac:dyDescent="0.3">
      <c r="A29" s="155"/>
      <c r="B29" s="8"/>
      <c r="C29" s="1">
        <v>13</v>
      </c>
      <c r="D29" s="1">
        <v>2</v>
      </c>
      <c r="E29" s="9"/>
      <c r="F29" s="9"/>
      <c r="G29" s="9"/>
      <c r="H29" s="9"/>
      <c r="I29" s="1">
        <f t="shared" si="0"/>
        <v>0</v>
      </c>
      <c r="J29" s="166"/>
    </row>
    <row r="30" spans="1:10" x14ac:dyDescent="0.3">
      <c r="A30" s="155"/>
      <c r="B30" s="8"/>
      <c r="C30" s="1"/>
      <c r="E30" s="9"/>
      <c r="F30" s="9"/>
      <c r="G30" s="9"/>
      <c r="H30" s="9"/>
      <c r="I30" s="1">
        <f>0.6*E30+0.25*F30+0.1*G30+0.05*H30</f>
        <v>0</v>
      </c>
      <c r="J30" s="166"/>
    </row>
    <row r="31" spans="1:10" x14ac:dyDescent="0.3">
      <c r="A31" s="155"/>
      <c r="B31" s="8"/>
      <c r="C31" s="1"/>
      <c r="E31" s="9"/>
      <c r="F31" s="9"/>
      <c r="G31" s="9"/>
      <c r="H31" s="9"/>
      <c r="I31" s="1">
        <f>0.6*E31+0.25*F31+0.1*G31+0.05*H31</f>
        <v>0</v>
      </c>
      <c r="J31" s="166"/>
    </row>
    <row r="32" spans="1:10" x14ac:dyDescent="0.3">
      <c r="A32" s="155"/>
      <c r="B32" s="8"/>
      <c r="C32" s="1"/>
      <c r="E32" s="9"/>
      <c r="F32" s="9"/>
      <c r="G32" s="9"/>
      <c r="H32" s="9"/>
      <c r="I32" s="1">
        <f>0.6*E32+0.25*F32+0.1*G32+0.05*H32</f>
        <v>0</v>
      </c>
      <c r="J32" s="4"/>
    </row>
    <row r="33" spans="1:12" x14ac:dyDescent="0.3">
      <c r="A33" s="155"/>
      <c r="B33" s="8"/>
      <c r="C33" s="1"/>
      <c r="E33" s="9"/>
      <c r="F33" s="9"/>
      <c r="G33" s="9"/>
      <c r="H33" s="9"/>
      <c r="I33" s="1">
        <f>0.6*E33+0.25*F33+0.1*G33+0.05*H33</f>
        <v>0</v>
      </c>
      <c r="J33" s="7"/>
    </row>
    <row r="34" spans="1:12" x14ac:dyDescent="0.3">
      <c r="A34" s="155"/>
      <c r="B34" s="8"/>
      <c r="C34" s="1"/>
      <c r="E34" s="9"/>
      <c r="F34" s="9"/>
      <c r="G34" s="9"/>
      <c r="H34" s="9"/>
      <c r="I34" s="1">
        <f>0.6*E34+0.25*F34+0.1*G34+0.05*H34</f>
        <v>0</v>
      </c>
      <c r="J34" s="4"/>
    </row>
    <row r="35" spans="1:12" x14ac:dyDescent="0.3">
      <c r="A35" s="1"/>
      <c r="B35" s="155"/>
      <c r="C35" s="2"/>
      <c r="D35" s="2"/>
      <c r="E35" s="4"/>
      <c r="F35" s="4"/>
      <c r="G35" s="4"/>
      <c r="H35" s="4"/>
      <c r="I35" s="4"/>
      <c r="J35" s="4"/>
    </row>
    <row r="36" spans="1:12" x14ac:dyDescent="0.3">
      <c r="A36" s="2" t="s">
        <v>4</v>
      </c>
      <c r="C36" s="1"/>
      <c r="E36" s="4">
        <f>SUM(E7:E34)</f>
        <v>118</v>
      </c>
      <c r="F36" s="4">
        <f>SUM(F7:F34)</f>
        <v>124</v>
      </c>
      <c r="G36" s="4">
        <f>SUM(G7:G34)</f>
        <v>117</v>
      </c>
      <c r="H36" s="4">
        <f>SUM(H7:H34)</f>
        <v>125</v>
      </c>
      <c r="I36" s="7">
        <f>0.6*E36+0.25*F36+0.1*G36+0.05*H36</f>
        <v>119.75</v>
      </c>
      <c r="J36" s="4"/>
    </row>
    <row r="37" spans="1:12" x14ac:dyDescent="0.3">
      <c r="A37" s="2" t="s">
        <v>9</v>
      </c>
      <c r="B37" s="1">
        <f>COUNT(E7:E34)</f>
        <v>14</v>
      </c>
      <c r="C37" s="1"/>
      <c r="E37" s="4">
        <f>$B$37</f>
        <v>14</v>
      </c>
      <c r="F37" s="4">
        <f>$B$37</f>
        <v>14</v>
      </c>
      <c r="G37" s="4">
        <f>$B$37</f>
        <v>14</v>
      </c>
      <c r="H37" s="4">
        <f>$B$37</f>
        <v>14</v>
      </c>
      <c r="I37" s="4"/>
      <c r="J37" s="2" t="s">
        <v>115</v>
      </c>
    </row>
    <row r="38" spans="1:12" x14ac:dyDescent="0.3">
      <c r="A38" s="2" t="s">
        <v>97</v>
      </c>
      <c r="C38" s="1"/>
      <c r="E38" s="4">
        <f>+E36/($B$37*10)*'[1]Summary All Grounds'!$G$5</f>
        <v>5.0571428571428569</v>
      </c>
      <c r="F38" s="4">
        <f>+F36/($B$37*10)*'[1]Summary All Grounds'!$H$5</f>
        <v>2.2142857142857144</v>
      </c>
      <c r="G38" s="4">
        <f>+G36/($B$37*10)*'[1]Summary All Grounds'!$I$5</f>
        <v>0.83571428571428574</v>
      </c>
      <c r="H38" s="4">
        <f>+H36/($B$37*10)*'[1]Summary All Grounds'!$J$5</f>
        <v>0.44642857142857145</v>
      </c>
      <c r="I38" s="4">
        <f>SUM(E38:H38)</f>
        <v>8.5535714285714288</v>
      </c>
      <c r="J38" s="2" t="s">
        <v>116</v>
      </c>
    </row>
    <row r="39" spans="1:12" x14ac:dyDescent="0.3">
      <c r="A39" s="1"/>
      <c r="B39" s="155"/>
      <c r="C39" s="1"/>
      <c r="E39" s="4"/>
      <c r="F39" s="4"/>
      <c r="G39" s="4"/>
      <c r="H39" s="4"/>
      <c r="I39" s="4"/>
      <c r="J39" s="166"/>
    </row>
    <row r="40" spans="1:12" x14ac:dyDescent="0.3">
      <c r="A40" s="1"/>
      <c r="B40" s="155"/>
      <c r="C40" s="1"/>
      <c r="I40" s="4">
        <f>+I36/B37</f>
        <v>8.5535714285714288</v>
      </c>
      <c r="J40" s="166"/>
    </row>
    <row r="41" spans="1:12" x14ac:dyDescent="0.3">
      <c r="A41" s="1"/>
      <c r="B41" s="155"/>
      <c r="C41" s="1"/>
      <c r="I41" s="4">
        <f>+I38-I40</f>
        <v>0</v>
      </c>
      <c r="J41" s="4"/>
    </row>
    <row r="42" spans="1:12" x14ac:dyDescent="0.3">
      <c r="A42" s="155"/>
      <c r="B42" s="8"/>
      <c r="C42" s="1"/>
      <c r="E42" s="9"/>
      <c r="F42" s="9"/>
      <c r="G42" s="9"/>
      <c r="H42" s="9"/>
      <c r="J42" s="7"/>
    </row>
    <row r="43" spans="1:12" x14ac:dyDescent="0.3">
      <c r="A43" s="155"/>
      <c r="B43" s="8"/>
      <c r="C43" s="1"/>
      <c r="E43" s="9"/>
      <c r="F43" s="9"/>
      <c r="G43" s="9"/>
      <c r="H43" s="9"/>
      <c r="J43" s="4"/>
    </row>
    <row r="44" spans="1:12" x14ac:dyDescent="0.3">
      <c r="A44" s="1"/>
      <c r="B44" s="155"/>
      <c r="C44" s="2"/>
      <c r="D44" s="2"/>
      <c r="E44" s="4"/>
      <c r="F44" s="4"/>
      <c r="G44" s="4"/>
      <c r="H44" s="4"/>
      <c r="I44" s="4"/>
      <c r="J44" s="4"/>
    </row>
    <row r="45" spans="1:12" x14ac:dyDescent="0.3">
      <c r="C45" s="1"/>
      <c r="E45" s="4"/>
      <c r="F45" s="4"/>
      <c r="G45" s="4"/>
      <c r="H45" s="4"/>
      <c r="I45" s="7"/>
      <c r="J45" s="4"/>
    </row>
    <row r="46" spans="1:12" x14ac:dyDescent="0.3">
      <c r="C46" s="1"/>
      <c r="E46" s="4"/>
      <c r="F46" s="4"/>
      <c r="G46" s="4"/>
      <c r="H46" s="4"/>
      <c r="I46" s="4"/>
      <c r="J46" s="2"/>
    </row>
    <row r="47" spans="1:12" x14ac:dyDescent="0.3">
      <c r="C47" s="1"/>
      <c r="E47" s="4"/>
      <c r="F47" s="4"/>
      <c r="G47" s="4"/>
      <c r="H47" s="4"/>
      <c r="I47" s="4"/>
      <c r="J47" s="2"/>
    </row>
    <row r="48" spans="1:12" x14ac:dyDescent="0.3">
      <c r="A48" s="1"/>
      <c r="B48" s="155"/>
      <c r="C48" s="1"/>
      <c r="E48" s="4"/>
      <c r="F48" s="4"/>
      <c r="G48" s="4"/>
      <c r="H48" s="4"/>
      <c r="I48" s="4"/>
      <c r="J48" s="2"/>
      <c r="L48" s="156"/>
    </row>
    <row r="49" spans="1:9" x14ac:dyDescent="0.3">
      <c r="A49" s="1"/>
      <c r="B49" s="155"/>
      <c r="C49" s="1"/>
      <c r="I49" s="4"/>
    </row>
    <row r="50" spans="1:9" x14ac:dyDescent="0.3">
      <c r="A50" s="198"/>
      <c r="B50" s="155"/>
      <c r="C50" s="1"/>
      <c r="I50" s="4"/>
    </row>
    <row r="51" spans="1:9" x14ac:dyDescent="0.3">
      <c r="A51" s="1"/>
      <c r="B51" s="155"/>
      <c r="C51" s="1"/>
      <c r="I51" s="2"/>
    </row>
    <row r="53" spans="1:9" x14ac:dyDescent="0.3">
      <c r="A53" s="199"/>
      <c r="B53" s="200"/>
      <c r="C53" s="199"/>
    </row>
  </sheetData>
  <mergeCells count="1">
    <mergeCell ref="F2:G2"/>
  </mergeCells>
  <phoneticPr fontId="0" type="noConversion"/>
  <pageMargins left="0.75" right="0.75" top="0.18" bottom="0.2" header="0.22" footer="0.19"/>
  <pageSetup paperSize="9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A1:Q38"/>
  <sheetViews>
    <sheetView workbookViewId="0">
      <pane ySplit="6" topLeftCell="A7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36</v>
      </c>
      <c r="C2" s="159"/>
      <c r="D2" s="159"/>
      <c r="E2" s="159"/>
      <c r="F2" s="211" t="s">
        <v>52</v>
      </c>
      <c r="G2" s="211"/>
      <c r="H2" s="160">
        <f>+I33</f>
        <v>6.7714285714285722</v>
      </c>
      <c r="I2" s="158"/>
      <c r="J2" s="160"/>
    </row>
    <row r="3" spans="1:17" x14ac:dyDescent="0.3">
      <c r="A3" s="158" t="s">
        <v>49</v>
      </c>
      <c r="B3" s="158" t="s">
        <v>69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3</v>
      </c>
      <c r="C7" s="1">
        <v>1</v>
      </c>
      <c r="D7" s="1">
        <v>1</v>
      </c>
      <c r="E7" s="9">
        <v>7</v>
      </c>
      <c r="F7" s="9">
        <v>7</v>
      </c>
      <c r="G7" s="9">
        <v>8</v>
      </c>
      <c r="H7" s="9">
        <v>5</v>
      </c>
      <c r="I7" s="1">
        <f>0.6*E7+0.25*F7+0.1*G7+0.05*H7</f>
        <v>7</v>
      </c>
      <c r="J7" s="166"/>
    </row>
    <row r="8" spans="1:17" x14ac:dyDescent="0.3">
      <c r="A8" s="155">
        <v>45206</v>
      </c>
      <c r="B8" s="8">
        <v>4</v>
      </c>
      <c r="C8" s="1">
        <v>2</v>
      </c>
      <c r="D8" s="1">
        <v>1</v>
      </c>
      <c r="E8" s="9">
        <v>7</v>
      </c>
      <c r="F8" s="9">
        <v>8</v>
      </c>
      <c r="G8" s="9">
        <v>8</v>
      </c>
      <c r="H8" s="9">
        <v>5</v>
      </c>
      <c r="I8" s="1">
        <f>0.6*E8+0.25*F8+0.1*G8+0.05*H8</f>
        <v>7.25</v>
      </c>
      <c r="J8" s="166"/>
    </row>
    <row r="9" spans="1:17" x14ac:dyDescent="0.3">
      <c r="A9" s="155">
        <v>45213</v>
      </c>
      <c r="B9" s="8">
        <v>4</v>
      </c>
      <c r="C9" s="1">
        <v>2</v>
      </c>
      <c r="D9" s="1">
        <v>2</v>
      </c>
      <c r="E9" s="9">
        <v>6</v>
      </c>
      <c r="F9" s="9">
        <v>8</v>
      </c>
      <c r="G9" s="9">
        <v>8</v>
      </c>
      <c r="H9" s="9">
        <v>5</v>
      </c>
      <c r="I9" s="1">
        <f>0.6*E9+0.25*F9+0.1*G9+0.05*H9</f>
        <v>6.6499999999999995</v>
      </c>
      <c r="J9" s="166"/>
      <c r="O9" s="8"/>
    </row>
    <row r="10" spans="1:17" x14ac:dyDescent="0.3">
      <c r="A10" s="155">
        <v>45220</v>
      </c>
      <c r="B10" s="8">
        <v>4</v>
      </c>
      <c r="C10" s="1">
        <v>3</v>
      </c>
      <c r="D10" s="1">
        <v>1</v>
      </c>
      <c r="E10" s="9">
        <v>6</v>
      </c>
      <c r="F10" s="9">
        <v>7</v>
      </c>
      <c r="G10" s="9">
        <v>7</v>
      </c>
      <c r="H10" s="9">
        <v>5</v>
      </c>
      <c r="I10" s="1">
        <f t="shared" ref="I10:I27" si="0">0.6*E10+0.25*F10+0.1*G10+0.05*H10</f>
        <v>6.3</v>
      </c>
      <c r="J10" s="166"/>
      <c r="O10" s="8"/>
    </row>
    <row r="11" spans="1:17" x14ac:dyDescent="0.3">
      <c r="A11" s="155">
        <v>45227</v>
      </c>
      <c r="B11" s="8">
        <v>4</v>
      </c>
      <c r="C11" s="1">
        <v>3</v>
      </c>
      <c r="D11" s="1">
        <v>2</v>
      </c>
      <c r="E11" s="9">
        <v>5</v>
      </c>
      <c r="F11" s="9">
        <v>6</v>
      </c>
      <c r="G11" s="9">
        <v>7</v>
      </c>
      <c r="H11" s="9">
        <v>5</v>
      </c>
      <c r="I11" s="1">
        <f t="shared" si="0"/>
        <v>5.45</v>
      </c>
      <c r="J11" s="166"/>
      <c r="O11" s="8"/>
    </row>
    <row r="12" spans="1:17" ht="12" customHeight="1" x14ac:dyDescent="0.3">
      <c r="A12" s="155">
        <v>45234</v>
      </c>
      <c r="B12" s="8">
        <v>3</v>
      </c>
      <c r="C12" s="1">
        <v>4</v>
      </c>
      <c r="D12" s="1">
        <v>1</v>
      </c>
      <c r="E12" s="9">
        <v>8</v>
      </c>
      <c r="F12" s="9">
        <v>8</v>
      </c>
      <c r="G12" s="9">
        <v>8</v>
      </c>
      <c r="H12" s="9">
        <v>5</v>
      </c>
      <c r="I12" s="1">
        <f t="shared" si="0"/>
        <v>7.85</v>
      </c>
      <c r="J12" s="166"/>
      <c r="O12" s="8"/>
    </row>
    <row r="13" spans="1:17" x14ac:dyDescent="0.3">
      <c r="A13" s="155">
        <v>45241</v>
      </c>
      <c r="B13" s="8">
        <v>3</v>
      </c>
      <c r="C13" s="1">
        <v>4</v>
      </c>
      <c r="D13" s="1">
        <v>2</v>
      </c>
      <c r="E13" s="9">
        <v>7</v>
      </c>
      <c r="F13" s="9">
        <v>7</v>
      </c>
      <c r="G13" s="9">
        <v>8</v>
      </c>
      <c r="H13" s="9">
        <v>5</v>
      </c>
      <c r="I13" s="1">
        <f t="shared" si="0"/>
        <v>7</v>
      </c>
      <c r="J13" s="166"/>
      <c r="O13" s="8"/>
    </row>
    <row r="14" spans="1:17" x14ac:dyDescent="0.3">
      <c r="A14" s="155">
        <v>45248</v>
      </c>
      <c r="B14" s="8">
        <v>4</v>
      </c>
      <c r="C14" s="1">
        <v>5</v>
      </c>
      <c r="D14" s="1">
        <v>1</v>
      </c>
      <c r="E14" s="9">
        <v>5</v>
      </c>
      <c r="F14" s="9">
        <v>5</v>
      </c>
      <c r="G14" s="9">
        <v>7</v>
      </c>
      <c r="H14" s="9">
        <v>5</v>
      </c>
      <c r="I14" s="1">
        <f t="shared" si="0"/>
        <v>5.2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4</v>
      </c>
      <c r="C15" s="1">
        <v>5</v>
      </c>
      <c r="D15" s="1">
        <v>2</v>
      </c>
      <c r="E15" s="9">
        <v>7</v>
      </c>
      <c r="F15" s="9">
        <v>5</v>
      </c>
      <c r="G15" s="9">
        <v>9</v>
      </c>
      <c r="H15" s="9">
        <v>10</v>
      </c>
      <c r="I15" s="1">
        <f t="shared" si="0"/>
        <v>6.8500000000000005</v>
      </c>
      <c r="J15" s="166"/>
    </row>
    <row r="16" spans="1:17" x14ac:dyDescent="0.3">
      <c r="A16" s="155">
        <v>45262</v>
      </c>
      <c r="B16" s="8">
        <v>3</v>
      </c>
      <c r="C16" s="1">
        <v>6</v>
      </c>
      <c r="D16" s="1">
        <v>1</v>
      </c>
      <c r="E16" s="9">
        <v>7</v>
      </c>
      <c r="F16" s="9">
        <v>7</v>
      </c>
      <c r="G16" s="9">
        <v>6</v>
      </c>
      <c r="H16" s="9">
        <v>5</v>
      </c>
      <c r="I16" s="1">
        <f t="shared" si="0"/>
        <v>6.8000000000000007</v>
      </c>
      <c r="J16" s="166"/>
    </row>
    <row r="17" spans="1:10" x14ac:dyDescent="0.3">
      <c r="A17" s="155">
        <v>45269</v>
      </c>
      <c r="B17" s="8">
        <v>3</v>
      </c>
      <c r="C17" s="1">
        <v>6</v>
      </c>
      <c r="D17" s="1">
        <v>2</v>
      </c>
      <c r="E17" s="9">
        <v>7</v>
      </c>
      <c r="F17" s="9">
        <v>7</v>
      </c>
      <c r="G17" s="9">
        <v>8</v>
      </c>
      <c r="H17" s="9">
        <v>5</v>
      </c>
      <c r="I17" s="1">
        <f t="shared" si="0"/>
        <v>7</v>
      </c>
      <c r="J17" s="166"/>
    </row>
    <row r="18" spans="1:10" x14ac:dyDescent="0.3">
      <c r="A18" s="155">
        <v>45276</v>
      </c>
      <c r="B18" s="8">
        <v>4</v>
      </c>
      <c r="C18" s="1">
        <v>7</v>
      </c>
      <c r="D18" s="1">
        <v>1</v>
      </c>
      <c r="E18" s="9">
        <v>5</v>
      </c>
      <c r="F18" s="9">
        <v>6</v>
      </c>
      <c r="G18" s="9">
        <v>8</v>
      </c>
      <c r="H18" s="9">
        <v>5</v>
      </c>
      <c r="I18" s="1">
        <f t="shared" si="0"/>
        <v>5.55</v>
      </c>
      <c r="J18" s="166"/>
    </row>
    <row r="19" spans="1:10" x14ac:dyDescent="0.3">
      <c r="A19" s="155">
        <v>45297</v>
      </c>
      <c r="B19" s="8">
        <v>4</v>
      </c>
      <c r="C19" s="1">
        <v>8</v>
      </c>
      <c r="D19" s="1">
        <v>1</v>
      </c>
      <c r="E19" s="9">
        <v>8</v>
      </c>
      <c r="F19" s="9">
        <v>8</v>
      </c>
      <c r="G19" s="9">
        <v>9</v>
      </c>
      <c r="H19" s="9">
        <v>7</v>
      </c>
      <c r="I19" s="1">
        <f t="shared" si="0"/>
        <v>8.0500000000000007</v>
      </c>
      <c r="J19" s="166"/>
    </row>
    <row r="20" spans="1:10" x14ac:dyDescent="0.3">
      <c r="A20" s="155">
        <v>45304</v>
      </c>
      <c r="B20" s="8">
        <v>3</v>
      </c>
      <c r="C20" s="1">
        <v>9</v>
      </c>
      <c r="D20" s="1">
        <v>1</v>
      </c>
      <c r="E20" s="9">
        <v>8</v>
      </c>
      <c r="F20" s="9">
        <v>8</v>
      </c>
      <c r="G20" s="9">
        <v>8</v>
      </c>
      <c r="H20" s="9">
        <v>5</v>
      </c>
      <c r="I20" s="1">
        <f t="shared" si="0"/>
        <v>7.85</v>
      </c>
      <c r="J20" s="166"/>
    </row>
    <row r="21" spans="1:10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0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0" x14ac:dyDescent="0.3">
      <c r="A31" s="2" t="s">
        <v>4</v>
      </c>
      <c r="C31" s="1"/>
      <c r="E31" s="4">
        <f>SUM(E7:E29)</f>
        <v>93</v>
      </c>
      <c r="F31" s="4">
        <f>SUM(F7:F29)</f>
        <v>97</v>
      </c>
      <c r="G31" s="4">
        <f>SUM(G7:G29)</f>
        <v>109</v>
      </c>
      <c r="H31" s="4">
        <f>SUM(H7:H29)</f>
        <v>77</v>
      </c>
      <c r="I31" s="7">
        <f>0.6*E31+0.25*F31+0.1*G31+0.05*H31</f>
        <v>94.8</v>
      </c>
      <c r="J31" s="7"/>
    </row>
    <row r="32" spans="1:10" x14ac:dyDescent="0.3">
      <c r="A32" s="2" t="s">
        <v>9</v>
      </c>
      <c r="B32" s="1">
        <f>COUNT(E7:E29)</f>
        <v>14</v>
      </c>
      <c r="C32" s="1"/>
      <c r="E32" s="4">
        <f>$B$32</f>
        <v>14</v>
      </c>
      <c r="F32" s="4">
        <f>$B$32</f>
        <v>14</v>
      </c>
      <c r="G32" s="4">
        <f>$B$32</f>
        <v>14</v>
      </c>
      <c r="H32" s="4">
        <f>$B$32</f>
        <v>14</v>
      </c>
      <c r="I32" s="4"/>
      <c r="J32" s="4"/>
    </row>
    <row r="33" spans="1:12" x14ac:dyDescent="0.3">
      <c r="A33" s="2" t="s">
        <v>97</v>
      </c>
      <c r="C33" s="1"/>
      <c r="E33" s="4">
        <f>+E31/($B$32*10)*'[1]Summary All Grounds'!$G$5</f>
        <v>3.9857142857142858</v>
      </c>
      <c r="F33" s="4">
        <f>+F31/($B$32*10)*'[1]Summary All Grounds'!$H$5</f>
        <v>1.7321428571428572</v>
      </c>
      <c r="G33" s="4">
        <f>+G31/($B$32*10)*'[1]Summary All Grounds'!$I$5</f>
        <v>0.77857142857142858</v>
      </c>
      <c r="H33" s="4">
        <f>+H31/($B$32*10)*'[1]Summary All Grounds'!$J$5</f>
        <v>0.27500000000000002</v>
      </c>
      <c r="I33" s="4">
        <f>SUM(E33:H33)</f>
        <v>6.7714285714285722</v>
      </c>
      <c r="J33" s="4"/>
    </row>
    <row r="34" spans="1:12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2" x14ac:dyDescent="0.3">
      <c r="A35" s="1"/>
      <c r="B35" s="155"/>
      <c r="C35" s="1"/>
      <c r="I35" s="4">
        <f>+I31/B32</f>
        <v>6.7714285714285714</v>
      </c>
      <c r="J35" s="2" t="s">
        <v>115</v>
      </c>
    </row>
    <row r="36" spans="1:12" x14ac:dyDescent="0.3">
      <c r="A36" s="1"/>
      <c r="B36" s="155"/>
      <c r="C36" s="1"/>
      <c r="I36" s="4">
        <f>+I33-I35</f>
        <v>0</v>
      </c>
      <c r="J36" s="2" t="s">
        <v>116</v>
      </c>
    </row>
    <row r="37" spans="1:12" x14ac:dyDescent="0.3">
      <c r="A37" s="1"/>
      <c r="B37" s="155"/>
      <c r="C37" s="1"/>
      <c r="I37" s="4"/>
      <c r="J37" s="2"/>
      <c r="L37" s="156"/>
    </row>
    <row r="38" spans="1:12" x14ac:dyDescent="0.3">
      <c r="A38" s="1"/>
      <c r="B38" s="155"/>
      <c r="C38" s="1"/>
      <c r="I38" s="2"/>
      <c r="J38" s="2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Q39"/>
  <sheetViews>
    <sheetView workbookViewId="0">
      <selection activeCell="E7" sqref="E7:H11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15"/>
      <c r="B1" s="115"/>
      <c r="C1" s="119"/>
      <c r="D1" s="119"/>
      <c r="E1" s="119"/>
      <c r="F1" s="119"/>
      <c r="G1" s="119"/>
      <c r="H1" s="119"/>
      <c r="I1" s="119"/>
      <c r="J1" s="119"/>
    </row>
    <row r="2" spans="1:17" x14ac:dyDescent="0.3">
      <c r="A2" s="115" t="s">
        <v>48</v>
      </c>
      <c r="B2" s="115" t="s">
        <v>23</v>
      </c>
      <c r="C2" s="119"/>
      <c r="D2" s="119"/>
      <c r="E2" s="119"/>
      <c r="F2" s="212" t="s">
        <v>52</v>
      </c>
      <c r="G2" s="212"/>
      <c r="H2" s="139" t="e">
        <f>+I35</f>
        <v>#DIV/0!</v>
      </c>
      <c r="I2" s="115"/>
      <c r="J2" s="139"/>
    </row>
    <row r="3" spans="1:17" x14ac:dyDescent="0.3">
      <c r="A3" s="115" t="s">
        <v>49</v>
      </c>
      <c r="B3" s="115" t="s">
        <v>143</v>
      </c>
      <c r="C3" s="119"/>
      <c r="D3" s="119"/>
      <c r="E3" s="119"/>
      <c r="F3" s="119"/>
      <c r="G3" s="119"/>
      <c r="H3" s="119"/>
      <c r="I3" s="119"/>
      <c r="J3" s="11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/>
      <c r="B7" s="8"/>
      <c r="C7" s="1">
        <v>1</v>
      </c>
      <c r="D7" s="1">
        <v>1</v>
      </c>
      <c r="E7" s="9"/>
      <c r="F7" s="9"/>
      <c r="G7" s="9"/>
      <c r="H7" s="9"/>
      <c r="I7" s="1">
        <f>0.6*E7+0.25*F7+0.1*G7+0.05*H7</f>
        <v>0</v>
      </c>
      <c r="J7" s="166"/>
    </row>
    <row r="8" spans="1:17" x14ac:dyDescent="0.3">
      <c r="A8" s="155"/>
      <c r="B8" s="8"/>
      <c r="C8" s="1">
        <v>2</v>
      </c>
      <c r="D8" s="1">
        <v>1</v>
      </c>
      <c r="E8" s="9"/>
      <c r="F8" s="9"/>
      <c r="G8" s="9"/>
      <c r="H8" s="9"/>
      <c r="I8" s="1">
        <f>0.6*E8+0.25*F8+0.1*G8+0.05*H8</f>
        <v>0</v>
      </c>
      <c r="J8" s="166"/>
    </row>
    <row r="9" spans="1:17" x14ac:dyDescent="0.3">
      <c r="A9" s="155"/>
      <c r="B9" s="8"/>
      <c r="C9" s="1">
        <v>2</v>
      </c>
      <c r="D9" s="1">
        <v>2</v>
      </c>
      <c r="E9" s="9"/>
      <c r="F9" s="9"/>
      <c r="G9" s="9"/>
      <c r="H9" s="9"/>
      <c r="I9" s="1">
        <f>0.6*E9+0.25*F9+0.1*G9+0.05*H9</f>
        <v>0</v>
      </c>
      <c r="J9" s="166"/>
      <c r="O9" s="8"/>
    </row>
    <row r="10" spans="1:17" x14ac:dyDescent="0.3">
      <c r="A10" s="155"/>
      <c r="B10" s="8"/>
      <c r="C10" s="1">
        <v>3</v>
      </c>
      <c r="D10" s="1">
        <v>1</v>
      </c>
      <c r="E10" s="9"/>
      <c r="F10" s="9"/>
      <c r="G10" s="9"/>
      <c r="H10" s="9"/>
      <c r="I10" s="1">
        <f t="shared" ref="I10:I27" si="0">0.6*E10+0.25*F10+0.1*G10+0.05*H10</f>
        <v>0</v>
      </c>
      <c r="J10" s="166"/>
      <c r="O10" s="8"/>
    </row>
    <row r="11" spans="1:17" x14ac:dyDescent="0.3">
      <c r="A11" s="155"/>
      <c r="B11" s="8"/>
      <c r="C11" s="1">
        <v>3</v>
      </c>
      <c r="D11" s="1">
        <v>2</v>
      </c>
      <c r="E11" s="9"/>
      <c r="F11" s="9"/>
      <c r="G11" s="9"/>
      <c r="H11" s="9"/>
      <c r="I11" s="1">
        <f t="shared" si="0"/>
        <v>0</v>
      </c>
      <c r="J11" s="166"/>
      <c r="O11" s="8"/>
    </row>
    <row r="12" spans="1:17" ht="12" customHeight="1" x14ac:dyDescent="0.3">
      <c r="A12" s="155"/>
      <c r="B12" s="8"/>
      <c r="C12" s="1">
        <v>4</v>
      </c>
      <c r="D12" s="1">
        <v>1</v>
      </c>
      <c r="E12" s="9"/>
      <c r="F12" s="9"/>
      <c r="G12" s="9"/>
      <c r="H12" s="9"/>
      <c r="I12" s="1">
        <f t="shared" si="0"/>
        <v>0</v>
      </c>
      <c r="J12" s="166"/>
      <c r="O12" s="8"/>
    </row>
    <row r="13" spans="1:17" x14ac:dyDescent="0.3">
      <c r="A13" s="155"/>
      <c r="B13" s="8"/>
      <c r="C13" s="1">
        <v>4</v>
      </c>
      <c r="D13" s="1">
        <v>2</v>
      </c>
      <c r="E13" s="9"/>
      <c r="F13" s="9"/>
      <c r="G13" s="9"/>
      <c r="H13" s="9"/>
      <c r="I13" s="1">
        <f t="shared" si="0"/>
        <v>0</v>
      </c>
      <c r="J13" s="166"/>
      <c r="O13" s="8"/>
    </row>
    <row r="14" spans="1:17" x14ac:dyDescent="0.3">
      <c r="A14" s="155"/>
      <c r="B14" s="8"/>
      <c r="C14" s="1">
        <v>5</v>
      </c>
      <c r="D14" s="1">
        <v>1</v>
      </c>
      <c r="E14" s="9"/>
      <c r="F14" s="9"/>
      <c r="G14" s="9"/>
      <c r="H14" s="9"/>
      <c r="I14" s="1">
        <f t="shared" si="0"/>
        <v>0</v>
      </c>
      <c r="J14" s="166"/>
      <c r="O14" s="8"/>
    </row>
    <row r="15" spans="1:17" x14ac:dyDescent="0.3">
      <c r="A15" s="155"/>
      <c r="B15" s="8"/>
      <c r="C15" s="1">
        <v>5</v>
      </c>
      <c r="D15" s="1">
        <v>2</v>
      </c>
      <c r="E15" s="9"/>
      <c r="F15" s="9"/>
      <c r="G15" s="9"/>
      <c r="H15" s="9"/>
      <c r="I15" s="1">
        <f t="shared" si="0"/>
        <v>0</v>
      </c>
      <c r="J15" s="166"/>
      <c r="N15" s="155"/>
      <c r="O15" s="8"/>
      <c r="P15" s="1"/>
      <c r="Q15" s="1"/>
    </row>
    <row r="16" spans="1:17" x14ac:dyDescent="0.3">
      <c r="A16" s="155"/>
      <c r="B16" s="8"/>
      <c r="C16" s="1">
        <v>6</v>
      </c>
      <c r="D16" s="1">
        <v>1</v>
      </c>
      <c r="E16" s="9"/>
      <c r="F16" s="9"/>
      <c r="G16" s="9"/>
      <c r="H16" s="9"/>
      <c r="I16" s="1">
        <f t="shared" si="0"/>
        <v>0</v>
      </c>
      <c r="J16" s="166"/>
    </row>
    <row r="17" spans="1:10" x14ac:dyDescent="0.3">
      <c r="A17" s="155"/>
      <c r="B17" s="8"/>
      <c r="C17" s="1">
        <v>6</v>
      </c>
      <c r="D17" s="1">
        <v>2</v>
      </c>
      <c r="E17" s="9"/>
      <c r="F17" s="9"/>
      <c r="G17" s="9"/>
      <c r="H17" s="9"/>
      <c r="I17" s="1">
        <f t="shared" si="0"/>
        <v>0</v>
      </c>
      <c r="J17" s="166"/>
    </row>
    <row r="18" spans="1:10" x14ac:dyDescent="0.3">
      <c r="A18" s="155"/>
      <c r="B18" s="8"/>
      <c r="C18" s="1">
        <v>7</v>
      </c>
      <c r="D18" s="1">
        <v>1</v>
      </c>
      <c r="E18" s="9"/>
      <c r="F18" s="9"/>
      <c r="G18" s="9"/>
      <c r="H18" s="9"/>
      <c r="I18" s="1">
        <f t="shared" si="0"/>
        <v>0</v>
      </c>
      <c r="J18" s="166"/>
    </row>
    <row r="19" spans="1:10" x14ac:dyDescent="0.3">
      <c r="A19" s="155"/>
      <c r="B19" s="8"/>
      <c r="C19" s="1">
        <v>8</v>
      </c>
      <c r="D19" s="1">
        <v>1</v>
      </c>
      <c r="E19" s="9"/>
      <c r="F19" s="9"/>
      <c r="G19" s="9"/>
      <c r="H19" s="9"/>
      <c r="I19" s="1">
        <f t="shared" si="0"/>
        <v>0</v>
      </c>
      <c r="J19" s="166"/>
    </row>
    <row r="20" spans="1:10" x14ac:dyDescent="0.3">
      <c r="A20" s="155"/>
      <c r="B20" s="8"/>
      <c r="C20" s="1">
        <v>9</v>
      </c>
      <c r="D20" s="1">
        <v>1</v>
      </c>
      <c r="E20" s="9"/>
      <c r="F20" s="9"/>
      <c r="G20" s="9"/>
      <c r="H20" s="9"/>
      <c r="I20" s="1">
        <f t="shared" si="0"/>
        <v>0</v>
      </c>
      <c r="J20" s="166"/>
    </row>
    <row r="21" spans="1:10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0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0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0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0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0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0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si="0"/>
        <v>0</v>
      </c>
      <c r="J27" s="166"/>
    </row>
    <row r="28" spans="1:10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0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0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0" x14ac:dyDescent="0.3">
      <c r="A31" s="2" t="s">
        <v>4</v>
      </c>
      <c r="C31" s="1"/>
      <c r="E31" s="4">
        <f>SUM(E7:E29)</f>
        <v>0</v>
      </c>
      <c r="F31" s="4">
        <f>SUM(F7:F29)</f>
        <v>0</v>
      </c>
      <c r="G31" s="4">
        <f>SUM(G7:G29)</f>
        <v>0</v>
      </c>
      <c r="H31" s="4">
        <f>SUM(H7:H29)</f>
        <v>0</v>
      </c>
      <c r="I31" s="7">
        <f>0.6*E31+0.25*F31+0.1*G31+0.05*H31</f>
        <v>0</v>
      </c>
      <c r="J31" s="7"/>
    </row>
    <row r="32" spans="1:10" x14ac:dyDescent="0.3">
      <c r="A32" s="2" t="s">
        <v>9</v>
      </c>
      <c r="B32" s="1">
        <f>COUNT(E7:E29)</f>
        <v>0</v>
      </c>
      <c r="C32" s="1"/>
      <c r="E32" s="4">
        <f>$B$32</f>
        <v>0</v>
      </c>
      <c r="F32" s="4">
        <f>$B$32</f>
        <v>0</v>
      </c>
      <c r="G32" s="4">
        <f>$B$32</f>
        <v>0</v>
      </c>
      <c r="H32" s="4">
        <f>$B$32</f>
        <v>0</v>
      </c>
      <c r="I32" s="4"/>
      <c r="J32" s="4"/>
    </row>
    <row r="33" spans="1:12" x14ac:dyDescent="0.3">
      <c r="A33" s="2" t="s">
        <v>97</v>
      </c>
      <c r="C33" s="1"/>
      <c r="E33" s="4" t="e">
        <f>+E31/($B$32*10)*'[1]Summary All Grounds'!$G$5</f>
        <v>#DIV/0!</v>
      </c>
      <c r="F33" s="4" t="e">
        <f>+F31/($B$32*10)*'[1]Summary All Grounds'!$H$5</f>
        <v>#DIV/0!</v>
      </c>
      <c r="G33" s="4" t="e">
        <f>+G31/($B$32*10)*'[1]Summary All Grounds'!$I$5</f>
        <v>#DIV/0!</v>
      </c>
      <c r="H33" s="4" t="e">
        <f>+H31/($B$32*10)*'[1]Summary All Grounds'!$J$5</f>
        <v>#DIV/0!</v>
      </c>
      <c r="I33" s="4" t="e">
        <f>SUM(E33:H33)</f>
        <v>#DIV/0!</v>
      </c>
      <c r="J33" s="4"/>
    </row>
    <row r="34" spans="1:12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2" x14ac:dyDescent="0.3">
      <c r="A35" s="1"/>
      <c r="B35" s="155"/>
      <c r="C35" s="1"/>
      <c r="I35" s="4" t="e">
        <f>+I31/B32</f>
        <v>#DIV/0!</v>
      </c>
      <c r="J35" s="2" t="s">
        <v>115</v>
      </c>
      <c r="L35" s="156"/>
    </row>
    <row r="36" spans="1:12" x14ac:dyDescent="0.3">
      <c r="A36" s="1"/>
      <c r="B36" s="155"/>
      <c r="C36" s="1"/>
      <c r="I36" s="4" t="e">
        <f>+I33-I35</f>
        <v>#DIV/0!</v>
      </c>
      <c r="J36" s="2" t="s">
        <v>116</v>
      </c>
    </row>
    <row r="37" spans="1:12" x14ac:dyDescent="0.3">
      <c r="A37" s="1"/>
      <c r="B37" s="155"/>
      <c r="C37" s="1"/>
      <c r="I37" s="4" t="e">
        <f>+I33/B34</f>
        <v>#DIV/0!</v>
      </c>
      <c r="J37" s="2" t="s">
        <v>115</v>
      </c>
    </row>
    <row r="38" spans="1:12" x14ac:dyDescent="0.3">
      <c r="A38" s="1"/>
      <c r="B38" s="155"/>
      <c r="C38" s="1"/>
      <c r="I38" s="4" t="e">
        <f>+I35-I37</f>
        <v>#DIV/0!</v>
      </c>
      <c r="J38" s="2" t="s">
        <v>116</v>
      </c>
    </row>
    <row r="39" spans="1:12" x14ac:dyDescent="0.3">
      <c r="A39" s="1"/>
      <c r="B39" s="155"/>
      <c r="C39" s="1"/>
      <c r="I39" s="2"/>
      <c r="J39" s="2"/>
    </row>
  </sheetData>
  <mergeCells count="1">
    <mergeCell ref="F2: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</sheetPr>
  <dimension ref="A1:Q36"/>
  <sheetViews>
    <sheetView workbookViewId="0">
      <pane ySplit="6" topLeftCell="A7" activePane="bottomLeft" state="frozen"/>
      <selection activeCell="E40" sqref="E40"/>
      <selection pane="bottomLeft" activeCell="J20" sqref="J20"/>
    </sheetView>
  </sheetViews>
  <sheetFormatPr defaultColWidth="9.1796875" defaultRowHeight="13.5" x14ac:dyDescent="0.3"/>
  <cols>
    <col min="1" max="1" width="12.54296875" style="2" customWidth="1"/>
    <col min="2" max="2" width="10" style="1" customWidth="1"/>
    <col min="3" max="3" width="11.1796875" style="155" bestFit="1" customWidth="1"/>
    <col min="4" max="4" width="7.7265625" style="1" bestFit="1" customWidth="1"/>
    <col min="5" max="5" width="14.7265625" style="1" bestFit="1" customWidth="1"/>
    <col min="6" max="6" width="11.1796875" style="1" bestFit="1" customWidth="1"/>
    <col min="7" max="7" width="9.453125" style="1" bestFit="1" customWidth="1"/>
    <col min="8" max="8" width="10.54296875" style="1" bestFit="1" customWidth="1"/>
    <col min="9" max="9" width="8.453125" style="1" bestFit="1" customWidth="1"/>
    <col min="10" max="10" width="23.7265625" style="1" customWidth="1"/>
    <col min="11" max="11" width="7.1796875" style="2" bestFit="1" customWidth="1"/>
    <col min="12" max="13" width="9.1796875" style="2"/>
    <col min="14" max="14" width="11.1796875" style="2" bestFit="1" customWidth="1"/>
    <col min="15" max="16384" width="9.1796875" style="2"/>
  </cols>
  <sheetData>
    <row r="1" spans="1:17" x14ac:dyDescent="0.3">
      <c r="A1" s="158"/>
      <c r="B1" s="158"/>
      <c r="C1" s="159"/>
      <c r="D1" s="159"/>
      <c r="E1" s="159"/>
      <c r="F1" s="159"/>
      <c r="G1" s="159"/>
      <c r="H1" s="159"/>
      <c r="I1" s="159"/>
      <c r="J1" s="159"/>
    </row>
    <row r="2" spans="1:17" x14ac:dyDescent="0.3">
      <c r="A2" s="158" t="s">
        <v>48</v>
      </c>
      <c r="B2" s="158" t="s">
        <v>39</v>
      </c>
      <c r="C2" s="159"/>
      <c r="D2" s="159"/>
      <c r="E2" s="159"/>
      <c r="F2" s="211" t="s">
        <v>52</v>
      </c>
      <c r="G2" s="211"/>
      <c r="H2" s="160">
        <f>+I33</f>
        <v>5.8708333333333336</v>
      </c>
      <c r="I2" s="158"/>
      <c r="J2" s="160"/>
    </row>
    <row r="3" spans="1:17" x14ac:dyDescent="0.3">
      <c r="A3" s="158" t="s">
        <v>49</v>
      </c>
      <c r="B3" s="158" t="s">
        <v>86</v>
      </c>
      <c r="C3" s="159"/>
      <c r="D3" s="159"/>
      <c r="E3" s="159"/>
      <c r="F3" s="159"/>
      <c r="G3" s="159"/>
      <c r="H3" s="159"/>
      <c r="I3" s="159"/>
      <c r="J3" s="159"/>
    </row>
    <row r="4" spans="1:17" s="5" customFormat="1" ht="15.65" customHeight="1" x14ac:dyDescent="0.3">
      <c r="A4" s="150"/>
      <c r="B4" s="150"/>
      <c r="C4" s="151"/>
      <c r="D4" s="151"/>
      <c r="E4" s="6" t="s">
        <v>13</v>
      </c>
      <c r="F4" s="6" t="s">
        <v>13</v>
      </c>
      <c r="G4" s="152"/>
      <c r="H4" s="152"/>
      <c r="I4" s="1"/>
      <c r="J4" s="2"/>
    </row>
    <row r="5" spans="1:17" s="5" customFormat="1" ht="15.65" customHeight="1" x14ac:dyDescent="0.3">
      <c r="E5" s="6" t="s">
        <v>103</v>
      </c>
      <c r="F5" s="6" t="s">
        <v>104</v>
      </c>
      <c r="G5" s="6" t="s">
        <v>17</v>
      </c>
      <c r="H5" s="6" t="s">
        <v>3</v>
      </c>
      <c r="I5" s="6" t="s">
        <v>4</v>
      </c>
      <c r="J5" s="6" t="s">
        <v>87</v>
      </c>
    </row>
    <row r="6" spans="1:17" s="5" customFormat="1" ht="15.65" customHeight="1" x14ac:dyDescent="0.3">
      <c r="A6" s="6" t="s">
        <v>6</v>
      </c>
      <c r="B6" s="6" t="s">
        <v>51</v>
      </c>
      <c r="C6" s="6" t="s">
        <v>2</v>
      </c>
      <c r="D6" s="6" t="s">
        <v>5</v>
      </c>
      <c r="E6" s="153">
        <v>0.6</v>
      </c>
      <c r="F6" s="153">
        <v>0.25</v>
      </c>
      <c r="G6" s="153">
        <v>0.1</v>
      </c>
      <c r="H6" s="153">
        <v>0.05</v>
      </c>
      <c r="I6" s="154">
        <v>10</v>
      </c>
      <c r="J6" s="157"/>
    </row>
    <row r="7" spans="1:17" x14ac:dyDescent="0.3">
      <c r="A7" s="155">
        <v>45199</v>
      </c>
      <c r="B7" s="8">
        <v>3</v>
      </c>
      <c r="C7" s="1">
        <v>1</v>
      </c>
      <c r="D7" s="1">
        <v>1</v>
      </c>
      <c r="E7" s="9">
        <v>0</v>
      </c>
      <c r="F7" s="9">
        <v>0</v>
      </c>
      <c r="G7" s="9">
        <v>0</v>
      </c>
      <c r="H7" s="9">
        <v>0</v>
      </c>
      <c r="I7" s="1">
        <f>0.6*E7+0.25*F7+0.1*G7+0.05*H7</f>
        <v>0</v>
      </c>
      <c r="J7" s="166" t="s">
        <v>147</v>
      </c>
    </row>
    <row r="8" spans="1:17" x14ac:dyDescent="0.3">
      <c r="A8" s="155">
        <v>45206</v>
      </c>
      <c r="B8" s="8">
        <v>3</v>
      </c>
      <c r="C8" s="1">
        <v>2</v>
      </c>
      <c r="D8" s="1">
        <v>1</v>
      </c>
      <c r="E8" s="9">
        <v>7</v>
      </c>
      <c r="F8" s="9">
        <v>6</v>
      </c>
      <c r="G8" s="9">
        <v>7</v>
      </c>
      <c r="H8" s="9">
        <v>10</v>
      </c>
      <c r="I8" s="1">
        <f>0.6*E8+0.25*F8+0.1*G8+0.05*H8</f>
        <v>6.9</v>
      </c>
      <c r="J8" s="166"/>
    </row>
    <row r="9" spans="1:17" x14ac:dyDescent="0.3">
      <c r="A9" s="155">
        <v>45213</v>
      </c>
      <c r="B9" s="8">
        <v>3</v>
      </c>
      <c r="C9" s="1">
        <v>2</v>
      </c>
      <c r="D9" s="1">
        <v>2</v>
      </c>
      <c r="E9" s="9">
        <v>5</v>
      </c>
      <c r="F9" s="9">
        <v>5</v>
      </c>
      <c r="G9" s="9">
        <v>7</v>
      </c>
      <c r="H9" s="9">
        <v>10</v>
      </c>
      <c r="I9" s="1">
        <f>0.6*E9+0.25*F9+0.1*G9+0.05*H9</f>
        <v>5.45</v>
      </c>
      <c r="J9" s="166"/>
      <c r="O9" s="8"/>
    </row>
    <row r="10" spans="1:17" x14ac:dyDescent="0.3">
      <c r="A10" s="155">
        <v>45220</v>
      </c>
      <c r="B10" s="8">
        <v>4</v>
      </c>
      <c r="C10" s="1">
        <v>3</v>
      </c>
      <c r="D10" s="1">
        <v>1</v>
      </c>
      <c r="E10" s="9">
        <v>7</v>
      </c>
      <c r="F10" s="9">
        <v>7</v>
      </c>
      <c r="G10" s="9">
        <v>7</v>
      </c>
      <c r="H10" s="9">
        <v>6</v>
      </c>
      <c r="I10" s="1">
        <f t="shared" ref="I10:I26" si="0">0.6*E10+0.25*F10+0.1*G10+0.05*H10</f>
        <v>6.95</v>
      </c>
      <c r="J10" s="166"/>
      <c r="O10" s="8"/>
    </row>
    <row r="11" spans="1:17" x14ac:dyDescent="0.3">
      <c r="A11" s="155">
        <v>45227</v>
      </c>
      <c r="B11" s="8">
        <v>4</v>
      </c>
      <c r="C11" s="1">
        <v>3</v>
      </c>
      <c r="D11" s="1">
        <v>2</v>
      </c>
      <c r="E11" s="9">
        <v>7</v>
      </c>
      <c r="F11" s="9">
        <v>7</v>
      </c>
      <c r="G11" s="9">
        <v>7</v>
      </c>
      <c r="H11" s="9">
        <v>6</v>
      </c>
      <c r="I11" s="1">
        <f t="shared" si="0"/>
        <v>6.95</v>
      </c>
      <c r="J11" s="166"/>
      <c r="O11" s="8"/>
    </row>
    <row r="12" spans="1:17" ht="12" customHeight="1" x14ac:dyDescent="0.3">
      <c r="A12" s="155">
        <v>45234</v>
      </c>
      <c r="B12" s="8"/>
      <c r="C12" s="1">
        <v>4</v>
      </c>
      <c r="D12" s="1">
        <v>1</v>
      </c>
      <c r="E12" s="9" t="s">
        <v>149</v>
      </c>
      <c r="F12" s="9" t="s">
        <v>149</v>
      </c>
      <c r="G12" s="9" t="s">
        <v>149</v>
      </c>
      <c r="H12" s="9" t="s">
        <v>149</v>
      </c>
      <c r="I12" s="1" t="e">
        <f t="shared" si="0"/>
        <v>#VALUE!</v>
      </c>
      <c r="J12" s="166"/>
      <c r="O12" s="8"/>
    </row>
    <row r="13" spans="1:17" x14ac:dyDescent="0.3">
      <c r="A13" s="155">
        <v>45241</v>
      </c>
      <c r="B13" s="8"/>
      <c r="C13" s="1">
        <v>4</v>
      </c>
      <c r="D13" s="1">
        <v>2</v>
      </c>
      <c r="E13" s="9" t="s">
        <v>149</v>
      </c>
      <c r="F13" s="9" t="s">
        <v>149</v>
      </c>
      <c r="G13" s="9" t="s">
        <v>149</v>
      </c>
      <c r="H13" s="9" t="s">
        <v>149</v>
      </c>
      <c r="I13" s="1" t="e">
        <f t="shared" si="0"/>
        <v>#VALUE!</v>
      </c>
      <c r="J13" s="166"/>
      <c r="O13" s="8"/>
    </row>
    <row r="14" spans="1:17" x14ac:dyDescent="0.3">
      <c r="A14" s="155">
        <v>45248</v>
      </c>
      <c r="B14" s="8">
        <v>3</v>
      </c>
      <c r="C14" s="1">
        <v>5</v>
      </c>
      <c r="D14" s="1">
        <v>1</v>
      </c>
      <c r="E14" s="9">
        <v>8</v>
      </c>
      <c r="F14" s="9">
        <v>8</v>
      </c>
      <c r="G14" s="9">
        <v>8</v>
      </c>
      <c r="H14" s="9">
        <v>5</v>
      </c>
      <c r="I14" s="1">
        <f t="shared" si="0"/>
        <v>7.85</v>
      </c>
      <c r="J14" s="166"/>
      <c r="N14" s="155"/>
      <c r="O14" s="8"/>
      <c r="P14" s="1"/>
      <c r="Q14" s="1"/>
    </row>
    <row r="15" spans="1:17" x14ac:dyDescent="0.3">
      <c r="A15" s="155">
        <v>45255</v>
      </c>
      <c r="B15" s="8">
        <v>3</v>
      </c>
      <c r="C15" s="1">
        <v>5</v>
      </c>
      <c r="D15" s="1">
        <v>2</v>
      </c>
      <c r="E15" s="9">
        <v>0</v>
      </c>
      <c r="F15" s="9">
        <v>0</v>
      </c>
      <c r="G15" s="9">
        <v>0</v>
      </c>
      <c r="H15" s="9">
        <v>0</v>
      </c>
      <c r="I15" s="1">
        <f t="shared" si="0"/>
        <v>0</v>
      </c>
      <c r="J15" s="166" t="s">
        <v>147</v>
      </c>
    </row>
    <row r="16" spans="1:17" x14ac:dyDescent="0.3">
      <c r="A16" s="155">
        <v>45262</v>
      </c>
      <c r="B16" s="8">
        <v>4</v>
      </c>
      <c r="C16" s="1">
        <v>6</v>
      </c>
      <c r="D16" s="1">
        <v>1</v>
      </c>
      <c r="E16" s="9">
        <v>7</v>
      </c>
      <c r="F16" s="9">
        <v>7</v>
      </c>
      <c r="G16" s="9">
        <v>7</v>
      </c>
      <c r="H16" s="9">
        <v>5</v>
      </c>
      <c r="I16" s="1">
        <f t="shared" si="0"/>
        <v>6.9</v>
      </c>
      <c r="J16" s="166"/>
    </row>
    <row r="17" spans="1:12" x14ac:dyDescent="0.3">
      <c r="A17" s="155">
        <v>45269</v>
      </c>
      <c r="B17" s="8">
        <v>4</v>
      </c>
      <c r="C17" s="1">
        <v>6</v>
      </c>
      <c r="D17" s="1">
        <v>2</v>
      </c>
      <c r="E17" s="9">
        <v>7</v>
      </c>
      <c r="F17" s="9">
        <v>7</v>
      </c>
      <c r="G17" s="9">
        <v>7</v>
      </c>
      <c r="H17" s="9">
        <v>5</v>
      </c>
      <c r="I17" s="1">
        <f t="shared" si="0"/>
        <v>6.9</v>
      </c>
      <c r="J17" s="166"/>
    </row>
    <row r="18" spans="1:12" x14ac:dyDescent="0.3">
      <c r="A18" s="155">
        <v>45276</v>
      </c>
      <c r="B18" s="8">
        <v>3</v>
      </c>
      <c r="C18" s="1">
        <v>7</v>
      </c>
      <c r="D18" s="1">
        <v>1</v>
      </c>
      <c r="E18" s="9">
        <v>9</v>
      </c>
      <c r="F18" s="9">
        <v>9</v>
      </c>
      <c r="G18" s="9">
        <v>8</v>
      </c>
      <c r="H18" s="9">
        <v>10</v>
      </c>
      <c r="I18" s="1">
        <f t="shared" si="0"/>
        <v>8.9499999999999993</v>
      </c>
      <c r="J18" s="166"/>
    </row>
    <row r="19" spans="1:12" x14ac:dyDescent="0.3">
      <c r="A19" s="155">
        <v>45297</v>
      </c>
      <c r="B19" s="8">
        <v>2</v>
      </c>
      <c r="C19" s="1">
        <v>8</v>
      </c>
      <c r="D19" s="1">
        <v>1</v>
      </c>
      <c r="E19" s="9">
        <v>7</v>
      </c>
      <c r="F19" s="9">
        <v>9</v>
      </c>
      <c r="G19" s="9">
        <v>6</v>
      </c>
      <c r="H19" s="9">
        <v>5</v>
      </c>
      <c r="I19" s="1">
        <f t="shared" si="0"/>
        <v>7.3000000000000007</v>
      </c>
      <c r="J19" s="166"/>
    </row>
    <row r="20" spans="1:12" x14ac:dyDescent="0.3">
      <c r="A20" s="155">
        <v>45304</v>
      </c>
      <c r="B20" s="8">
        <v>3</v>
      </c>
      <c r="C20" s="1">
        <v>9</v>
      </c>
      <c r="D20" s="1">
        <v>1</v>
      </c>
      <c r="E20" s="9">
        <v>6</v>
      </c>
      <c r="F20" s="9">
        <v>6</v>
      </c>
      <c r="G20" s="9">
        <v>7</v>
      </c>
      <c r="H20" s="9">
        <v>10</v>
      </c>
      <c r="I20" s="1">
        <f t="shared" si="0"/>
        <v>6.3</v>
      </c>
      <c r="J20" s="166"/>
    </row>
    <row r="21" spans="1:12" x14ac:dyDescent="0.3">
      <c r="A21" s="155"/>
      <c r="B21" s="8"/>
      <c r="C21" s="1">
        <v>10</v>
      </c>
      <c r="D21" s="1">
        <v>1</v>
      </c>
      <c r="E21" s="9"/>
      <c r="F21" s="9"/>
      <c r="G21" s="9"/>
      <c r="H21" s="9"/>
      <c r="I21" s="1">
        <f t="shared" si="0"/>
        <v>0</v>
      </c>
      <c r="J21" s="166"/>
    </row>
    <row r="22" spans="1:12" x14ac:dyDescent="0.3">
      <c r="A22" s="155"/>
      <c r="B22" s="8"/>
      <c r="C22" s="1">
        <v>11</v>
      </c>
      <c r="D22" s="1">
        <v>1</v>
      </c>
      <c r="E22" s="9"/>
      <c r="F22" s="9"/>
      <c r="G22" s="9"/>
      <c r="H22" s="9"/>
      <c r="I22" s="1">
        <f t="shared" si="0"/>
        <v>0</v>
      </c>
      <c r="J22" s="166"/>
    </row>
    <row r="23" spans="1:12" x14ac:dyDescent="0.3">
      <c r="A23" s="155"/>
      <c r="B23" s="8"/>
      <c r="C23" s="1">
        <v>11</v>
      </c>
      <c r="D23" s="1">
        <v>2</v>
      </c>
      <c r="E23" s="9"/>
      <c r="F23" s="9"/>
      <c r="G23" s="9"/>
      <c r="H23" s="9"/>
      <c r="I23" s="1">
        <f t="shared" si="0"/>
        <v>0</v>
      </c>
      <c r="J23" s="166"/>
    </row>
    <row r="24" spans="1:12" x14ac:dyDescent="0.3">
      <c r="A24" s="155"/>
      <c r="B24" s="8"/>
      <c r="C24" s="1">
        <v>12</v>
      </c>
      <c r="D24" s="1">
        <v>1</v>
      </c>
      <c r="E24" s="9"/>
      <c r="F24" s="9"/>
      <c r="G24" s="9"/>
      <c r="H24" s="9"/>
      <c r="I24" s="1">
        <f t="shared" si="0"/>
        <v>0</v>
      </c>
      <c r="J24" s="166"/>
    </row>
    <row r="25" spans="1:12" x14ac:dyDescent="0.3">
      <c r="A25" s="155"/>
      <c r="B25" s="8"/>
      <c r="C25" s="1">
        <v>12</v>
      </c>
      <c r="D25" s="1">
        <v>2</v>
      </c>
      <c r="E25" s="9"/>
      <c r="F25" s="9"/>
      <c r="G25" s="9"/>
      <c r="H25" s="9"/>
      <c r="I25" s="1">
        <f t="shared" si="0"/>
        <v>0</v>
      </c>
      <c r="J25" s="166"/>
    </row>
    <row r="26" spans="1:12" x14ac:dyDescent="0.3">
      <c r="A26" s="155"/>
      <c r="B26" s="8"/>
      <c r="C26" s="1">
        <v>13</v>
      </c>
      <c r="D26" s="1">
        <v>1</v>
      </c>
      <c r="E26" s="9"/>
      <c r="F26" s="9"/>
      <c r="G26" s="9"/>
      <c r="H26" s="9"/>
      <c r="I26" s="1">
        <f t="shared" si="0"/>
        <v>0</v>
      </c>
      <c r="J26" s="166"/>
    </row>
    <row r="27" spans="1:12" x14ac:dyDescent="0.3">
      <c r="A27" s="155"/>
      <c r="B27" s="8"/>
      <c r="C27" s="1">
        <v>13</v>
      </c>
      <c r="D27" s="1">
        <v>2</v>
      </c>
      <c r="E27" s="9"/>
      <c r="F27" s="9"/>
      <c r="G27" s="9"/>
      <c r="H27" s="9"/>
      <c r="I27" s="1">
        <f t="shared" ref="I27" si="1">0.6*E27+0.25*F27+0.1*G27+0.05*H27</f>
        <v>0</v>
      </c>
      <c r="J27" s="166"/>
    </row>
    <row r="28" spans="1:12" x14ac:dyDescent="0.3">
      <c r="A28" s="155"/>
      <c r="B28" s="8"/>
      <c r="C28" s="1"/>
      <c r="E28" s="9"/>
      <c r="F28" s="9"/>
      <c r="G28" s="9"/>
      <c r="H28" s="9"/>
      <c r="I28" s="1">
        <f>0.6*E28+0.25*F28+0.1*G28+0.05*H28</f>
        <v>0</v>
      </c>
      <c r="J28" s="166"/>
    </row>
    <row r="29" spans="1:12" x14ac:dyDescent="0.3">
      <c r="A29" s="155"/>
      <c r="B29" s="8"/>
      <c r="C29" s="1"/>
      <c r="E29" s="9"/>
      <c r="F29" s="9"/>
      <c r="G29" s="9"/>
      <c r="H29" s="9"/>
      <c r="I29" s="1">
        <f>0.6*E29+0.25*F29+0.1*G29+0.05*H29</f>
        <v>0</v>
      </c>
      <c r="J29" s="166"/>
    </row>
    <row r="30" spans="1:12" x14ac:dyDescent="0.3">
      <c r="A30" s="1"/>
      <c r="B30" s="155"/>
      <c r="C30" s="2"/>
      <c r="D30" s="2"/>
      <c r="E30" s="4"/>
      <c r="F30" s="4"/>
      <c r="G30" s="4"/>
      <c r="H30" s="4"/>
      <c r="I30" s="4"/>
      <c r="J30" s="4"/>
    </row>
    <row r="31" spans="1:12" x14ac:dyDescent="0.3">
      <c r="A31" s="2" t="s">
        <v>4</v>
      </c>
      <c r="C31" s="1"/>
      <c r="E31" s="4">
        <f>SUM(E7:E29)</f>
        <v>70</v>
      </c>
      <c r="F31" s="4">
        <f>SUM(F7:F29)</f>
        <v>71</v>
      </c>
      <c r="G31" s="4">
        <f>SUM(G7:G29)</f>
        <v>71</v>
      </c>
      <c r="H31" s="4">
        <f>SUM(H7:H29)</f>
        <v>72</v>
      </c>
      <c r="I31" s="7">
        <f>0.6*E31+0.25*F31+0.1*G31+0.05*H31</f>
        <v>70.449999999999989</v>
      </c>
      <c r="J31" s="7"/>
    </row>
    <row r="32" spans="1:12" x14ac:dyDescent="0.3">
      <c r="A32" s="2" t="s">
        <v>9</v>
      </c>
      <c r="B32" s="1">
        <f>COUNT(E7:E29)</f>
        <v>12</v>
      </c>
      <c r="C32" s="1"/>
      <c r="E32" s="4">
        <f>$B$32</f>
        <v>12</v>
      </c>
      <c r="F32" s="4">
        <f>$B$32</f>
        <v>12</v>
      </c>
      <c r="G32" s="4">
        <f>$B$32</f>
        <v>12</v>
      </c>
      <c r="H32" s="4">
        <f>$B$32</f>
        <v>12</v>
      </c>
      <c r="I32" s="4"/>
      <c r="J32" s="4"/>
      <c r="L32" s="156"/>
    </row>
    <row r="33" spans="1:10" x14ac:dyDescent="0.3">
      <c r="A33" s="2" t="s">
        <v>97</v>
      </c>
      <c r="C33" s="1"/>
      <c r="E33" s="4">
        <f>+E31/($B$32*10)*'[1]Summary All Grounds'!$G$5</f>
        <v>3.5</v>
      </c>
      <c r="F33" s="4">
        <f>+F31/($B$32*10)*'[1]Summary All Grounds'!$H$5</f>
        <v>1.4791666666666667</v>
      </c>
      <c r="G33" s="4">
        <f>+G31/($B$32*10)*'[1]Summary All Grounds'!$I$5</f>
        <v>0.59166666666666667</v>
      </c>
      <c r="H33" s="4">
        <f>+H31/($B$32*10)*'[1]Summary All Grounds'!$J$5</f>
        <v>0.3</v>
      </c>
      <c r="I33" s="4">
        <f>SUM(E33:H33)</f>
        <v>5.8708333333333336</v>
      </c>
      <c r="J33" s="4"/>
    </row>
    <row r="34" spans="1:10" x14ac:dyDescent="0.3">
      <c r="A34" s="1"/>
      <c r="B34" s="155"/>
      <c r="C34" s="1"/>
      <c r="E34" s="4"/>
      <c r="F34" s="4"/>
      <c r="G34" s="4"/>
      <c r="H34" s="4"/>
      <c r="I34" s="4"/>
      <c r="J34" s="4"/>
    </row>
    <row r="35" spans="1:10" x14ac:dyDescent="0.3">
      <c r="A35" s="1"/>
      <c r="B35" s="155"/>
      <c r="C35" s="1"/>
      <c r="I35" s="4">
        <f>+I31/B32</f>
        <v>5.8708333333333327</v>
      </c>
      <c r="J35" s="2" t="s">
        <v>115</v>
      </c>
    </row>
    <row r="36" spans="1:10" x14ac:dyDescent="0.3">
      <c r="A36" s="1"/>
      <c r="B36" s="155"/>
      <c r="C36" s="1"/>
      <c r="I36" s="4">
        <f>+I33-I35</f>
        <v>0</v>
      </c>
      <c r="J36" s="2" t="s">
        <v>116</v>
      </c>
    </row>
  </sheetData>
  <mergeCells count="1">
    <mergeCell ref="F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</vt:i4>
      </vt:variant>
    </vt:vector>
  </HeadingPairs>
  <TitlesOfParts>
    <vt:vector size="47" baseType="lpstr">
      <vt:lpstr>Summary All Grounds</vt:lpstr>
      <vt:lpstr>Acron</vt:lpstr>
      <vt:lpstr>Airey</vt:lpstr>
      <vt:lpstr>Alan Davidson</vt:lpstr>
      <vt:lpstr>Alexandria</vt:lpstr>
      <vt:lpstr>Bexley</vt:lpstr>
      <vt:lpstr>Bark Huts</vt:lpstr>
      <vt:lpstr>Bland</vt:lpstr>
      <vt:lpstr>Charles McLaughlin</vt:lpstr>
      <vt:lpstr>Dave Tribolet</vt:lpstr>
      <vt:lpstr>Ern Holmes</vt:lpstr>
      <vt:lpstr>Epping</vt:lpstr>
      <vt:lpstr>Frank Gray</vt:lpstr>
      <vt:lpstr>Greenway 1</vt:lpstr>
      <vt:lpstr>Greenway 2</vt:lpstr>
      <vt:lpstr>George Parry</vt:lpstr>
      <vt:lpstr>Jubilee</vt:lpstr>
      <vt:lpstr>Kanebridge</vt:lpstr>
      <vt:lpstr>Koola Park</vt:lpstr>
      <vt:lpstr>Lance Hutchinson</vt:lpstr>
      <vt:lpstr>Lindfield</vt:lpstr>
      <vt:lpstr>Longueville</vt:lpstr>
      <vt:lpstr>Mike Wood</vt:lpstr>
      <vt:lpstr>North Epping</vt:lpstr>
      <vt:lpstr>Pennant Hills</vt:lpstr>
      <vt:lpstr>Ron Routley</vt:lpstr>
      <vt:lpstr>Roseville Chase</vt:lpstr>
      <vt:lpstr>Roseville Park</vt:lpstr>
      <vt:lpstr>Rothwell</vt:lpstr>
      <vt:lpstr>St Lukes</vt:lpstr>
      <vt:lpstr>Tantallon</vt:lpstr>
      <vt:lpstr>Weldon</vt:lpstr>
      <vt:lpstr>2021-22</vt:lpstr>
      <vt:lpstr>2020-21</vt:lpstr>
      <vt:lpstr>2019-20</vt:lpstr>
      <vt:lpstr>2018-19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  <vt:lpstr>Bexley!Print_Area</vt:lpstr>
      <vt:lpstr>'Summary All Grounds'!Print_Area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kmckenzi</dc:creator>
  <cp:lastModifiedBy>Sean Mantle</cp:lastModifiedBy>
  <cp:lastPrinted>2019-03-14T05:20:15Z</cp:lastPrinted>
  <dcterms:created xsi:type="dcterms:W3CDTF">2000-05-15T00:28:45Z</dcterms:created>
  <dcterms:modified xsi:type="dcterms:W3CDTF">2024-01-18T02:45:40Z</dcterms:modified>
</cp:coreProperties>
</file>